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40" windowWidth="18792" windowHeight="12120" tabRatio="800" activeTab="0"/>
  </bookViews>
  <sheets>
    <sheet name="MENU" sheetId="1" r:id="rId1"/>
    <sheet name="NOTICE" sheetId="2" r:id="rId2"/>
    <sheet name="DONNEES ADMINISTRATIVES" sheetId="3" r:id="rId3"/>
    <sheet name="OUTIL DE CALCUL" sheetId="4" r:id="rId4"/>
    <sheet name="SYNTHESE DE VOS DONNEES ANR" sheetId="5" r:id="rId5"/>
    <sheet name="DOCS DE REFERENCES ANR" sheetId="6" r:id="rId6"/>
    <sheet name="ANNEXE SCIENTIFIQUE - PI" sheetId="7" r:id="rId7"/>
  </sheets>
  <definedNames>
    <definedName name="_xlfn.SUMIFS" hidden="1">#NAME?</definedName>
    <definedName name="_xlnm.Print_Area" localSheetId="3">'OUTIL DE CALCUL'!$B$2:$M$35</definedName>
    <definedName name="_xlnm.Print_Area" localSheetId="4">'SYNTHESE DE VOS DONNEES ANR'!$B$1:$N$27</definedName>
  </definedNames>
  <calcPr fullCalcOnLoad="1"/>
</workbook>
</file>

<file path=xl/comments4.xml><?xml version="1.0" encoding="utf-8"?>
<comments xmlns="http://schemas.openxmlformats.org/spreadsheetml/2006/main">
  <authors>
    <author>FISSEAU Audrey</author>
  </authors>
  <commentList>
    <comment ref="D5" authorId="0">
      <text>
        <r>
          <rPr>
            <b/>
            <sz val="9"/>
            <rFont val="Tahoma"/>
            <family val="2"/>
          </rPr>
          <t>à compléter pour Convertisseur ci-dessous</t>
        </r>
      </text>
    </comment>
    <comment ref="C16" authorId="0">
      <text>
        <r>
          <rPr>
            <b/>
            <sz val="7"/>
            <rFont val="Arial"/>
            <family val="2"/>
          </rPr>
          <t>Cliquer sur "catégorie" pour faire défiler le niveau</t>
        </r>
      </text>
    </comment>
  </commentList>
</comments>
</file>

<file path=xl/sharedStrings.xml><?xml version="1.0" encoding="utf-8"?>
<sst xmlns="http://schemas.openxmlformats.org/spreadsheetml/2006/main" count="188" uniqueCount="145">
  <si>
    <t>Type de personnel</t>
  </si>
  <si>
    <t>Personnels permanents</t>
  </si>
  <si>
    <t>Alertes erreurs</t>
  </si>
  <si>
    <t>Pr1</t>
  </si>
  <si>
    <t>DR1</t>
  </si>
  <si>
    <t>Pr2</t>
  </si>
  <si>
    <t xml:space="preserve">DR2 </t>
  </si>
  <si>
    <t>Total</t>
  </si>
  <si>
    <t>Emerite</t>
  </si>
  <si>
    <t>CR1</t>
  </si>
  <si>
    <t>CR2</t>
  </si>
  <si>
    <t>IR-HC</t>
  </si>
  <si>
    <t>IR1</t>
  </si>
  <si>
    <t>IR2</t>
  </si>
  <si>
    <t>IE-HC</t>
  </si>
  <si>
    <t>IE1</t>
  </si>
  <si>
    <t>IE2</t>
  </si>
  <si>
    <t>AI</t>
  </si>
  <si>
    <t>cout</t>
  </si>
  <si>
    <t>PERMANENTS</t>
  </si>
  <si>
    <t>NON PERMANENTS</t>
  </si>
  <si>
    <t>corps / grade</t>
  </si>
  <si>
    <t>catégorie</t>
  </si>
  <si>
    <t>doctorant recherche</t>
  </si>
  <si>
    <t>cout annuel</t>
  </si>
  <si>
    <t>cout mensuel</t>
  </si>
  <si>
    <t>cout horaire</t>
  </si>
  <si>
    <t>DRCEx</t>
  </si>
  <si>
    <t>PrCEx</t>
  </si>
  <si>
    <t>MC - HCl</t>
  </si>
  <si>
    <t>non permanents avec financement
ANR demandé</t>
  </si>
  <si>
    <t>non permanents sans financement 
ANR demandé</t>
  </si>
  <si>
    <t xml:space="preserve">Prestations de service externe </t>
  </si>
  <si>
    <t xml:space="preserve">Missions </t>
  </si>
  <si>
    <t xml:space="preserve">Autres dépenses de charges externes </t>
  </si>
  <si>
    <t>Dépenses sur facturation interne</t>
  </si>
  <si>
    <t>Totaux</t>
  </si>
  <si>
    <t xml:space="preserve">Indiquer le taux d'environnement % </t>
  </si>
  <si>
    <t>Uniquement pour laboratoire d'organisme public ou fondation, financé au coût marginal.</t>
  </si>
  <si>
    <t xml:space="preserve">Frais d'environnement (€) </t>
  </si>
  <si>
    <t xml:space="preserve">Coût complet (€) </t>
  </si>
  <si>
    <t>Coût éligible pour le calcul de l'aide : Assiette (€)</t>
  </si>
  <si>
    <t>Taux d'aide demandé %</t>
  </si>
  <si>
    <t xml:space="preserve">Aide demandée (€) </t>
  </si>
  <si>
    <t>MC - ClN</t>
  </si>
  <si>
    <t>T Cl except.</t>
  </si>
  <si>
    <t>T Cl supèrieure</t>
  </si>
  <si>
    <t>T Cl normale</t>
  </si>
  <si>
    <t xml:space="preserve">Personnels Permanents </t>
  </si>
  <si>
    <t>Personnel n°1</t>
  </si>
  <si>
    <t>Personnel n°2</t>
  </si>
  <si>
    <t>Personnel n°3</t>
  </si>
  <si>
    <t>Personnel n°4</t>
  </si>
  <si>
    <t>Personnel n°5</t>
  </si>
  <si>
    <t>Personnel n°6</t>
  </si>
  <si>
    <t>Personnel n°7</t>
  </si>
  <si>
    <t>Personnel n°8</t>
  </si>
  <si>
    <t>Personnel n°9</t>
  </si>
  <si>
    <t>Personnel n°10</t>
  </si>
  <si>
    <t>Non Permanents financés par l'ANR</t>
  </si>
  <si>
    <t>Non permanents sans financement demandé à l'ANR</t>
  </si>
  <si>
    <t>CDD chercheur (Exp 2 à 7 ans)</t>
  </si>
  <si>
    <t>CDD chercheur (Exp 7 à 10 ans)</t>
  </si>
  <si>
    <t>CDD chercheur (Exp 15 à 20 ans)</t>
  </si>
  <si>
    <t>CDD chercheur (Exp + de 20 ans)</t>
  </si>
  <si>
    <t>IR (Exp - de 3 ans)</t>
  </si>
  <si>
    <t>IR (Exp de 3 à 5 ans)</t>
  </si>
  <si>
    <t>IR (Exp de 5 à 10 ans)</t>
  </si>
  <si>
    <t>IR (Exp de 10 à 15 ans)</t>
  </si>
  <si>
    <t>IE (Exp - de 3 ans)</t>
  </si>
  <si>
    <t>IE (Exp de 3 à 5 ans)</t>
  </si>
  <si>
    <t>IE (Exp de 5 à 10 ans)</t>
  </si>
  <si>
    <t>AI (exp - de 3 ans)</t>
  </si>
  <si>
    <t>AI (exp de 3 à 5 ans)</t>
  </si>
  <si>
    <t>AI (exp de 5 à 10 ans)</t>
  </si>
  <si>
    <t>AI (ex de 10 à 15 ans)</t>
  </si>
  <si>
    <t>IE (exp de 10 à 15 ans)</t>
  </si>
  <si>
    <t>T (exp - de 3 ans)</t>
  </si>
  <si>
    <t>T (exp de 3 à 5 ans)</t>
  </si>
  <si>
    <t>Stagiaire</t>
  </si>
  <si>
    <t>Estimation  €
(coût moyen)</t>
  </si>
  <si>
    <t xml:space="preserve">Estimation Coût € </t>
  </si>
  <si>
    <t>Estimation Coût  €</t>
  </si>
  <si>
    <t>POSTE PERSONNEL</t>
  </si>
  <si>
    <t>h/m</t>
  </si>
  <si>
    <t xml:space="preserve">Durée du projet (en mois): </t>
  </si>
  <si>
    <t>L’ensemble des personnels est comptabilisé en hommes/mois. Attention au taux de précarité ! Ce taux de 30% est une recommandation et non une obligation. Toutefois, il est conseillé de le respecter.</t>
  </si>
  <si>
    <t xml:space="preserve">ratio </t>
  </si>
  <si>
    <t>non Permanent</t>
  </si>
  <si>
    <t>PP</t>
  </si>
  <si>
    <t>CDD non financé</t>
  </si>
  <si>
    <t>Taux de précarité (doctorants et  stagiaires exclus)</t>
  </si>
  <si>
    <t>SYNTHESE DES DONNEES QUI SERONT A REPORTER SUR LE SITE DE SOUMISSION DE L'ANR</t>
  </si>
  <si>
    <t>Postes de dépenses</t>
  </si>
  <si>
    <t>QUELQUES RECOMMANDATIONS </t>
  </si>
  <si>
    <t>Total : Frais de gestion/frais de structure (€)</t>
  </si>
  <si>
    <t>Frais de gestion 4% (€)</t>
  </si>
  <si>
    <t>Frais de structure pris en compte par l'ANR (4%) (€)</t>
  </si>
  <si>
    <t>ACRONYME:</t>
  </si>
  <si>
    <t>Convertisseur ( %         en h/m)</t>
  </si>
  <si>
    <t>Equipement</t>
  </si>
  <si>
    <t>Prestations de services externes</t>
  </si>
  <si>
    <t>Missions</t>
  </si>
  <si>
    <t>Autres dépenses de charges externes</t>
  </si>
  <si>
    <t>Dépenses de facturation internes</t>
  </si>
  <si>
    <t>CDD chercheur (Exp 10 à 15 ans)</t>
  </si>
  <si>
    <t>CDD chercheur &lt; 2 ans (min)</t>
  </si>
  <si>
    <t>CDD chercheur &lt; 2 ans (moy)</t>
  </si>
  <si>
    <t>CDD chercheur &lt; 2 ans (max)</t>
  </si>
  <si>
    <t>doctorant multi-activités</t>
  </si>
  <si>
    <t>Nombre h/m</t>
  </si>
  <si>
    <t>Personnels Permanents</t>
  </si>
  <si>
    <t>Implication du coordinateur</t>
  </si>
  <si>
    <t>Equipement </t>
  </si>
  <si>
    <t>Date simulation</t>
  </si>
  <si>
    <t>AIDE A LA SAISIE ET AU MONTAGE DES PROJETS ANR AAP GENERIQUE 2017</t>
  </si>
  <si>
    <t>Le Plan d'Action 2017 de l'ANR</t>
  </si>
  <si>
    <t>Le texte de l’appel à projets générique 2017</t>
  </si>
  <si>
    <t>Tableau des collaborations bilatérales PRCI</t>
  </si>
  <si>
    <t>Trame pour la rédaction d’une pré-proposition, sans obligation d’utilisation</t>
  </si>
  <si>
    <t xml:space="preserve">DOCUMENTS DE REFERENCES ANR </t>
  </si>
  <si>
    <t>Préambule:   Ce fichier a été créé dans le but de simplifier le calcul des couts budgétaires pour les projets ANR.  
En cliquant sur les "bulles" ci-dessous vous accéderez directement aux onglets souhaités. 
La notice comporte des recommandations à prendre en compte lors de votre montage financier et des éléments sur la règlementation en vigueur au CNRS. 
Les données administratives sont celles relatives au CNRS Délégation Rhône Auvergne que vous serez, peut être, amené(e) à saisir sur la plateforme de soumission de l'ANR. 
L'outil de cacul vous aidera à estimer les coûts des personnels (permanents et non permanents) mais aussi l'ensemble de votre budget. 
Le Service Partenariat et Valorisation reste à votre disposition pour vous accompagner sur les aspects administratifs et financiers.</t>
  </si>
  <si>
    <t>Le règlement financier 2016</t>
  </si>
  <si>
    <r>
      <t xml:space="preserve">Le porteur peut faire exécuter des prestations par des tiers extérieurs au projet.  Le </t>
    </r>
    <r>
      <rPr>
        <b/>
        <u val="single"/>
        <sz val="11"/>
        <color indexed="10"/>
        <rFont val="Calibri"/>
        <family val="2"/>
      </rPr>
      <t>coût de ces prestations</t>
    </r>
    <r>
      <rPr>
        <sz val="11"/>
        <rFont val="Calibri"/>
        <family val="2"/>
      </rPr>
      <t xml:space="preserve"> doit rester </t>
    </r>
    <r>
      <rPr>
        <b/>
        <u val="single"/>
        <sz val="11"/>
        <color indexed="10"/>
        <rFont val="Calibri"/>
        <family val="2"/>
      </rPr>
      <t>inférieur ou égal à 50 %</t>
    </r>
    <r>
      <rPr>
        <sz val="11"/>
        <color indexed="10"/>
        <rFont val="Calibri"/>
        <family val="2"/>
      </rPr>
      <t xml:space="preserve"> </t>
    </r>
    <r>
      <rPr>
        <sz val="11"/>
        <rFont val="Calibri"/>
        <family val="2"/>
      </rPr>
      <t>des couts admissibles entrant dans l’assiette de l’aide.</t>
    </r>
  </si>
  <si>
    <t>Dépenses de facturation interne</t>
  </si>
  <si>
    <t>Le coût éligible est le coût d'acquisition (ou de location) de l'instrument ou du matériel.</t>
  </si>
  <si>
    <r>
      <rPr>
        <b/>
        <sz val="11"/>
        <color indexed="10"/>
        <rFont val="Calibri"/>
        <family val="2"/>
      </rPr>
      <t>Règlementation financière CNRS</t>
    </r>
    <r>
      <rPr>
        <sz val="11"/>
        <color indexed="10"/>
        <rFont val="Calibri"/>
        <family val="2"/>
      </rPr>
      <t>:</t>
    </r>
    <r>
      <rPr>
        <sz val="11"/>
        <rFont val="Calibri"/>
        <family val="2"/>
      </rPr>
      <t xml:space="preserve"> </t>
    </r>
    <r>
      <rPr>
        <b/>
        <i/>
        <sz val="11"/>
        <rFont val="Calibri"/>
        <family val="2"/>
      </rPr>
      <t>Tout  bien dont la valeur unitaire est supérieure à 800€ HT et dont la durée de vie est supérieure à 12 mois est considéré comme de l’équipement.</t>
    </r>
  </si>
  <si>
    <r>
      <t xml:space="preserve">Pour la facturation de prestations effectuées sur des plateformes non gérées par le CNRS, les dépenses figureront dans </t>
    </r>
    <r>
      <rPr>
        <i/>
        <u val="single"/>
        <sz val="11"/>
        <color indexed="10"/>
        <rFont val="Calibri"/>
        <family val="2"/>
      </rPr>
      <t xml:space="preserve">prestations de service externes </t>
    </r>
    <r>
      <rPr>
        <i/>
        <u val="single"/>
        <sz val="11"/>
        <rFont val="Calibri"/>
        <family val="2"/>
      </rPr>
      <t>(si le CNRS est organisme gestionnaire du projet).</t>
    </r>
    <r>
      <rPr>
        <i/>
        <sz val="11"/>
        <rFont val="Calibri"/>
        <family val="2"/>
      </rPr>
      <t xml:space="preserve"> </t>
    </r>
  </si>
  <si>
    <t>Les personnels </t>
  </si>
  <si>
    <r>
      <t xml:space="preserve">Le coordinateur scientifique devra être impliqué à hauteur </t>
    </r>
    <r>
      <rPr>
        <b/>
        <u val="single"/>
        <sz val="11"/>
        <color indexed="10"/>
        <rFont val="Calibri"/>
        <family val="2"/>
      </rPr>
      <t>d’au moins 35%</t>
    </r>
    <r>
      <rPr>
        <sz val="11"/>
        <rFont val="Calibri"/>
        <family val="2"/>
      </rPr>
      <t xml:space="preserve"> de son temps recherche</t>
    </r>
  </si>
  <si>
    <r>
      <rPr>
        <b/>
        <sz val="11"/>
        <color indexed="10"/>
        <rFont val="Calibri"/>
        <family val="2"/>
      </rPr>
      <t xml:space="preserve">Règlementation RH CNRS </t>
    </r>
    <r>
      <rPr>
        <sz val="11"/>
        <rFont val="Calibri"/>
        <family val="2"/>
      </rPr>
      <t xml:space="preserve">:  Les doctorants (PhD) sont recrutés pour  36 mois (durée unique).  Le montant correspondant à la rémunération du doctorant doit donc être intégralement  budgétisé sur le seul partenaire employeur. </t>
    </r>
  </si>
  <si>
    <t>Ce poste comprend (i)  les dépenses d’hébergement, trajet, restauration (liées aux missions réalisées par les personnels affectés au projet)</t>
  </si>
  <si>
    <t xml:space="preserve">et (ii) les consommables </t>
  </si>
  <si>
    <t>Les dépenses relatives à des biens ne remplissant pas les conditions précitées doivent être indiquées dans la rubrique « Autres frais d'exploitation».</t>
  </si>
  <si>
    <t>Autres frais d'exploitation</t>
  </si>
  <si>
    <t>Ces dépenses correspondent à des prestations ayant donné lieu à tarification et traçables en comptabilité, réalisées par une entité (service, département,…) de l’organisme gestionnaire, ici le CNRS. Elles peuvent être par exemple : salles blanches, animaleries, essais de caractérisation, utilisation de banc d’essais, analyses ….</t>
  </si>
  <si>
    <t>Prestations de service externe</t>
  </si>
  <si>
    <t>T (exp de 5 à 10 ans)</t>
  </si>
  <si>
    <t>Propriété intellectuelle</t>
  </si>
  <si>
    <t>Vous trouverez ci-dessous un texte type à intégrer dans le paragraphe relatif à la propriété intellectuelle dans le document scientifique en fonction de la nature de vos partenaires.</t>
  </si>
  <si>
    <t>Cas d’un projet collaboratif avec partenariat composé de partenaires publics et privés :</t>
  </si>
  <si>
    <t>Cas d’un projet collaboratif impliquant uniquement des partenaires publics (français ou étrangers)</t>
  </si>
  <si>
    <r>
      <rPr>
        <b/>
        <u val="single"/>
        <sz val="10"/>
        <rFont val="Arial"/>
        <family val="2"/>
      </rPr>
      <t>Attention</t>
    </r>
    <r>
      <rPr>
        <sz val="10"/>
        <rFont val="Arial"/>
        <family val="2"/>
      </rPr>
      <t xml:space="preserve"> : il est nécessaire de citer les connaissances antérieures de chaque partenaire utiles au Projet dès la rédaction du document scientifique.</t>
    </r>
  </si>
  <si>
    <t xml:space="preserve">Les principes que le CNRS adopte avec ses partenaires, en matière de collaboration de recherche, valorisation et protection des résultats sont les suivants :
• la copropriété des résultats pour les partenaires ayant contribué à leur obtention en conformité avec les accords-cadres en vigueur,
• le paiement des frais de propriété intellectuelle par le partenaire gestionnaire de la propriété intellectuelle 
• la définition d’un domaine d’exploitation dans lequel le partenaire industriel envisage d’exploiter les résultats issus de l’étude. En cas d’exploitation, le montant des contributions respectives établi par l’annexe financière pourra servir, pour déterminer les quotes-parts de propriété et négocier les montants des redevances,
• la préservation des droits à publication des chercheurs. 
Chaque partenaire dispose librement de ses Connaissances Antérieures. Si l’exploitation des Résultats issus du projet nécessite l’utilisation des Connaissances Antérieures d’un des partenaires par un autre, le partenaire propriétaire s’efforcera, sous réserve des droits consentis à des tiers, de favoriser cette exploitation.
Les conditions d’utilisation des droits antérieurs sont alors fixées contractuellement au cas par cas.
</t>
  </si>
  <si>
    <t xml:space="preserve">Les principes que le CNRS adopte avec ses partenaires en matière de collaboration de recherche, valorisation et protection des résultats sont les suivants :
• la copropriété des résultats pour les partenaires ayant contribué à leur obtention en conformité avec les accords-cadres en vigueur
• le paiement des frais de propriété intellectuelle par le partenaire gestionnaire de la propriété intellectuelle (mandataire unique)
• en cas d’exploitation des résultats, le montant des contributions respectives établi par l’annexe financière pourra servir pour déterminer les quotes-parts de propriété et négocier les montants des redevances
• la préservation des droits à publication des chercheurs. 
Chaque partenaire dispose librement de ses Connaissances Antérieures. Si l’exploitation des Résultats issus du Projet nécessite l’utilisation des Connaissances Antérieures d’un des partenaires par un autre, le partenaire propriétaire s’efforcera, sous réserve des droits consentis à des tiers, de favoriser cette exploitation.
Les conditions d’utilisation des droits antérieurs sont alors fixées contractuellement au cas par cas.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</si>
</sst>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_ ;[Red]\-#,##0.00\ "/>
    <numFmt numFmtId="165" formatCode="0.0"/>
    <numFmt numFmtId="166" formatCode="&quot;Vrai&quot;;&quot;Vrai&quot;;&quot;Faux&quot;"/>
    <numFmt numFmtId="167" formatCode="&quot;Actif&quot;;&quot;Actif&quot;;&quot;Inactif&quot;"/>
    <numFmt numFmtId="168" formatCode="0.E+00"/>
    <numFmt numFmtId="169" formatCode="#,##0.00\ &quot;€&quot;"/>
    <numFmt numFmtId="170" formatCode="[$€-2]\ #,##0.00_);[Red]\([$€-2]\ #,##0.00\)"/>
    <numFmt numFmtId="171" formatCode="0&quot;mois&quot;"/>
    <numFmt numFmtId="172" formatCode="0&quot; mois&quot;"/>
    <numFmt numFmtId="173" formatCode="[$-F400]h:mm:ss\ AM/PM"/>
    <numFmt numFmtId="174" formatCode="h:mm;@"/>
    <numFmt numFmtId="175" formatCode="[$-40C]dddd\ d\ mmmm\ yyyy"/>
    <numFmt numFmtId="176" formatCode="[$-40C]d\ mmmm\ yyyy;@"/>
  </numFmts>
  <fonts count="90">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9"/>
      <name val="Arial"/>
      <family val="2"/>
    </font>
    <font>
      <sz val="9"/>
      <name val="Arial"/>
      <family val="2"/>
    </font>
    <font>
      <sz val="16"/>
      <name val="Arial"/>
      <family val="2"/>
    </font>
    <font>
      <b/>
      <sz val="11"/>
      <color indexed="10"/>
      <name val="Arial"/>
      <family val="2"/>
    </font>
    <font>
      <b/>
      <sz val="9"/>
      <color indexed="10"/>
      <name val="Arial"/>
      <family val="2"/>
    </font>
    <font>
      <b/>
      <sz val="12"/>
      <color indexed="10"/>
      <name val="Arial"/>
      <family val="2"/>
    </font>
    <font>
      <b/>
      <sz val="12"/>
      <color indexed="10"/>
      <name val="Arial Narrow"/>
      <family val="2"/>
    </font>
    <font>
      <sz val="11"/>
      <name val="Calibri"/>
      <family val="2"/>
    </font>
    <font>
      <i/>
      <sz val="11"/>
      <name val="Calibri"/>
      <family val="2"/>
    </font>
    <font>
      <b/>
      <i/>
      <sz val="11"/>
      <name val="Calibri"/>
      <family val="2"/>
    </font>
    <font>
      <sz val="14"/>
      <name val="Arial"/>
      <family val="2"/>
    </font>
    <font>
      <sz val="12"/>
      <name val="Arial"/>
      <family val="2"/>
    </font>
    <font>
      <b/>
      <sz val="12"/>
      <name val="Arial"/>
      <family val="2"/>
    </font>
    <font>
      <b/>
      <sz val="16"/>
      <name val="Arial"/>
      <family val="2"/>
    </font>
    <font>
      <b/>
      <sz val="9"/>
      <name val="Tahoma"/>
      <family val="2"/>
    </font>
    <font>
      <b/>
      <sz val="7"/>
      <name val="Arial"/>
      <family val="2"/>
    </font>
    <font>
      <b/>
      <sz val="11"/>
      <name val="Arial"/>
      <family val="2"/>
    </font>
    <font>
      <sz val="11"/>
      <name val="Arial"/>
      <family val="2"/>
    </font>
    <font>
      <b/>
      <sz val="11"/>
      <name val="Calibri"/>
      <family val="2"/>
    </font>
    <font>
      <b/>
      <u val="single"/>
      <sz val="11"/>
      <color indexed="10"/>
      <name val="Calibri"/>
      <family val="2"/>
    </font>
    <font>
      <b/>
      <sz val="11"/>
      <color indexed="10"/>
      <name val="Calibri"/>
      <family val="2"/>
    </font>
    <font>
      <sz val="11"/>
      <color indexed="10"/>
      <name val="Calibri"/>
      <family val="2"/>
    </font>
    <font>
      <i/>
      <u val="single"/>
      <sz val="11"/>
      <color indexed="10"/>
      <name val="Calibri"/>
      <family val="2"/>
    </font>
    <font>
      <i/>
      <sz val="10"/>
      <name val="Arial"/>
      <family val="2"/>
    </font>
    <font>
      <i/>
      <u val="single"/>
      <sz val="11"/>
      <name val="Calibri"/>
      <family val="2"/>
    </font>
    <font>
      <b/>
      <u val="single"/>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56"/>
      <name val="Arial Narrow"/>
      <family val="2"/>
    </font>
    <font>
      <sz val="10"/>
      <color indexed="56"/>
      <name val="Arial"/>
      <family val="2"/>
    </font>
    <font>
      <b/>
      <sz val="9"/>
      <color indexed="56"/>
      <name val="Arial"/>
      <family val="2"/>
    </font>
    <font>
      <b/>
      <sz val="9"/>
      <color indexed="8"/>
      <name val="Arial"/>
      <family val="2"/>
    </font>
    <font>
      <b/>
      <sz val="12"/>
      <color indexed="8"/>
      <name val="Arial"/>
      <family val="2"/>
    </font>
    <font>
      <b/>
      <sz val="10"/>
      <color indexed="56"/>
      <name val="Arial"/>
      <family val="2"/>
    </font>
    <font>
      <sz val="16"/>
      <color indexed="30"/>
      <name val="Arial"/>
      <family val="2"/>
    </font>
    <font>
      <b/>
      <sz val="16"/>
      <color indexed="30"/>
      <name val="Arial"/>
      <family val="2"/>
    </font>
    <font>
      <b/>
      <sz val="14"/>
      <color indexed="56"/>
      <name val="Arial"/>
      <family val="2"/>
    </font>
    <font>
      <sz val="16"/>
      <color indexed="62"/>
      <name val="Arial"/>
      <family val="2"/>
    </font>
    <font>
      <b/>
      <sz val="16"/>
      <color indexed="56"/>
      <name val="Arial"/>
      <family val="2"/>
    </font>
    <font>
      <b/>
      <sz val="18"/>
      <color indexed="56"/>
      <name val="Arial"/>
      <family val="2"/>
    </font>
    <font>
      <b/>
      <i/>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3"/>
      <name val="Arial Narrow"/>
      <family val="2"/>
    </font>
    <font>
      <sz val="10"/>
      <color theme="3"/>
      <name val="Arial"/>
      <family val="2"/>
    </font>
    <font>
      <b/>
      <sz val="9"/>
      <color theme="3"/>
      <name val="Arial"/>
      <family val="2"/>
    </font>
    <font>
      <b/>
      <sz val="9"/>
      <color theme="1"/>
      <name val="Arial"/>
      <family val="2"/>
    </font>
    <font>
      <b/>
      <sz val="12"/>
      <color theme="1"/>
      <name val="Arial"/>
      <family val="2"/>
    </font>
    <font>
      <b/>
      <sz val="10"/>
      <color theme="3"/>
      <name val="Arial"/>
      <family val="2"/>
    </font>
    <font>
      <sz val="16"/>
      <color rgb="FF0070C0"/>
      <name val="Arial"/>
      <family val="2"/>
    </font>
    <font>
      <b/>
      <sz val="16"/>
      <color rgb="FF0070C0"/>
      <name val="Arial"/>
      <family val="2"/>
    </font>
    <font>
      <b/>
      <sz val="14"/>
      <color theme="3"/>
      <name val="Arial"/>
      <family val="2"/>
    </font>
    <font>
      <sz val="16"/>
      <color theme="4"/>
      <name val="Arial"/>
      <family val="2"/>
    </font>
    <font>
      <b/>
      <sz val="16"/>
      <color theme="3"/>
      <name val="Arial"/>
      <family val="2"/>
    </font>
    <font>
      <b/>
      <sz val="18"/>
      <color theme="3"/>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2"/>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style="thick"/>
    </border>
    <border>
      <left>
        <color indexed="63"/>
      </left>
      <right style="thick"/>
      <top style="thick"/>
      <bottom>
        <color indexed="63"/>
      </bottom>
    </border>
    <border>
      <left>
        <color indexed="63"/>
      </left>
      <right style="thin"/>
      <top style="thick"/>
      <bottom style="thin"/>
    </border>
    <border>
      <left style="thin"/>
      <right style="thick"/>
      <top style="thick"/>
      <bottom>
        <color indexed="63"/>
      </bottom>
    </border>
    <border>
      <left style="thin"/>
      <right style="thick"/>
      <top style="thin"/>
      <bottom style="thin"/>
    </border>
    <border>
      <left>
        <color indexed="63"/>
      </left>
      <right style="thick"/>
      <top style="thin"/>
      <bottom style="thin"/>
    </border>
    <border>
      <left>
        <color indexed="63"/>
      </left>
      <right style="thin"/>
      <top style="thin"/>
      <bottom style="thin"/>
    </border>
    <border>
      <left>
        <color indexed="63"/>
      </left>
      <right style="thick"/>
      <top>
        <color indexed="63"/>
      </top>
      <bottom style="thin"/>
    </border>
    <border>
      <left>
        <color indexed="63"/>
      </left>
      <right style="medium">
        <color theme="3"/>
      </right>
      <top>
        <color indexed="63"/>
      </top>
      <bottom>
        <color indexed="63"/>
      </bottom>
    </border>
    <border>
      <left style="medium">
        <color theme="3"/>
      </left>
      <right>
        <color indexed="63"/>
      </right>
      <top>
        <color indexed="63"/>
      </top>
      <bottom>
        <color indexed="63"/>
      </bottom>
    </border>
    <border>
      <left style="medium"/>
      <right style="thin"/>
      <top style="thin"/>
      <bottom style="thin"/>
    </border>
    <border>
      <left style="medium">
        <color theme="3"/>
      </left>
      <right>
        <color indexed="63"/>
      </right>
      <top style="medium">
        <color theme="3"/>
      </top>
      <bottom style="medium">
        <color theme="3"/>
      </bottom>
    </border>
    <border>
      <left>
        <color indexed="63"/>
      </left>
      <right>
        <color indexed="63"/>
      </right>
      <top style="medium">
        <color theme="3"/>
      </top>
      <bottom style="medium">
        <color theme="3"/>
      </bottom>
    </border>
    <border>
      <left>
        <color indexed="63"/>
      </left>
      <right style="medium">
        <color theme="3"/>
      </right>
      <top style="medium">
        <color theme="3"/>
      </top>
      <bottom style="medium">
        <color theme="3"/>
      </bottom>
    </border>
    <border>
      <left>
        <color indexed="63"/>
      </left>
      <right style="medium"/>
      <top style="medium"/>
      <bottom>
        <color indexed="63"/>
      </bottom>
    </border>
    <border>
      <left>
        <color indexed="63"/>
      </left>
      <right style="medium"/>
      <top>
        <color indexed="63"/>
      </top>
      <bottom>
        <color indexed="63"/>
      </bottom>
    </border>
    <border>
      <left style="thin"/>
      <right style="thin"/>
      <top style="thin"/>
      <bottom style="thick"/>
    </border>
    <border>
      <left>
        <color indexed="63"/>
      </left>
      <right style="thick"/>
      <top style="thin"/>
      <bottom style="thick"/>
    </border>
    <border>
      <left style="medium"/>
      <right style="thin"/>
      <top style="thick"/>
      <bottom>
        <color indexed="63"/>
      </bottom>
    </border>
    <border>
      <left>
        <color indexed="63"/>
      </left>
      <right style="medium"/>
      <top>
        <color indexed="63"/>
      </top>
      <bottom style="medium"/>
    </border>
    <border>
      <left style="medium"/>
      <right style="thin"/>
      <top style="thin"/>
      <bottom style="thick"/>
    </border>
    <border>
      <left>
        <color indexed="63"/>
      </left>
      <right>
        <color indexed="63"/>
      </right>
      <top style="thick"/>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color theme="3"/>
      </right>
      <top style="medium">
        <color theme="3"/>
      </top>
      <bottom>
        <color indexed="63"/>
      </bottom>
    </border>
    <border>
      <left style="thin"/>
      <right style="medium">
        <color theme="3"/>
      </right>
      <top>
        <color indexed="63"/>
      </top>
      <bottom>
        <color indexed="63"/>
      </bottom>
    </border>
    <border>
      <left style="thin"/>
      <right style="medium">
        <color theme="3"/>
      </right>
      <top style="medium"/>
      <bottom>
        <color indexed="63"/>
      </bottom>
    </border>
    <border>
      <left style="thin"/>
      <right style="medium">
        <color theme="3"/>
      </right>
      <top style="medium">
        <color theme="3"/>
      </top>
      <bottom style="medium">
        <color theme="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medium">
        <color theme="3"/>
      </left>
      <right style="thin"/>
      <top style="thin"/>
      <bottom style="thin"/>
    </border>
    <border>
      <left style="medium">
        <color theme="3"/>
      </left>
      <right style="thin"/>
      <top style="thin"/>
      <bottom>
        <color indexed="63"/>
      </bottom>
    </border>
    <border>
      <left>
        <color indexed="63"/>
      </left>
      <right>
        <color indexed="63"/>
      </right>
      <top>
        <color indexed="63"/>
      </top>
      <bottom style="medium"/>
    </border>
    <border>
      <left style="medium"/>
      <right style="medium"/>
      <top style="medium"/>
      <bottom style="medium"/>
    </border>
    <border>
      <left style="medium">
        <color theme="3"/>
      </left>
      <right style="medium">
        <color theme="3"/>
      </right>
      <top style="medium">
        <color theme="3"/>
      </top>
      <bottom style="thin"/>
    </border>
    <border>
      <left>
        <color indexed="63"/>
      </left>
      <right style="medium">
        <color theme="3"/>
      </right>
      <top style="medium">
        <color theme="3"/>
      </top>
      <bottom style="thin"/>
    </border>
    <border>
      <left>
        <color indexed="63"/>
      </left>
      <right style="medium">
        <color theme="3"/>
      </right>
      <top style="thin"/>
      <bottom>
        <color indexed="63"/>
      </bottom>
    </border>
    <border>
      <left>
        <color indexed="63"/>
      </left>
      <right style="medium">
        <color theme="3"/>
      </right>
      <top>
        <color indexed="63"/>
      </top>
      <bottom style="thin"/>
    </border>
    <border>
      <left>
        <color indexed="63"/>
      </left>
      <right style="medium">
        <color theme="3"/>
      </right>
      <top style="thin"/>
      <bottom style="thin"/>
    </border>
    <border>
      <left style="medium">
        <color theme="3"/>
      </left>
      <right style="medium">
        <color theme="3"/>
      </right>
      <top style="thin"/>
      <bottom style="medium">
        <color theme="3"/>
      </bottom>
    </border>
    <border>
      <left>
        <color indexed="63"/>
      </left>
      <right style="medium">
        <color theme="3"/>
      </right>
      <top style="thin"/>
      <bottom style="medium">
        <color theme="3"/>
      </bottom>
    </border>
    <border>
      <left style="thin"/>
      <right style="medium">
        <color theme="3"/>
      </right>
      <top style="thin"/>
      <bottom style="thin"/>
    </border>
    <border>
      <left style="thin"/>
      <right style="medium">
        <color theme="3"/>
      </right>
      <top style="thin"/>
      <bottom>
        <color indexed="63"/>
      </bottom>
    </border>
    <border>
      <left style="thin"/>
      <right style="thick"/>
      <top style="thin"/>
      <bottom style="thick"/>
    </border>
    <border>
      <left>
        <color indexed="63"/>
      </left>
      <right>
        <color indexed="63"/>
      </right>
      <top style="medium">
        <color theme="3"/>
      </top>
      <bottom>
        <color indexed="63"/>
      </bottom>
    </border>
    <border>
      <left>
        <color indexed="63"/>
      </left>
      <right style="medium">
        <color theme="3"/>
      </right>
      <top style="medium">
        <color theme="3"/>
      </top>
      <bottom>
        <color indexed="63"/>
      </bottom>
    </border>
    <border>
      <left>
        <color indexed="63"/>
      </left>
      <right>
        <color indexed="63"/>
      </right>
      <top>
        <color indexed="63"/>
      </top>
      <bottom style="medium">
        <color theme="3"/>
      </bottom>
    </border>
    <border>
      <left>
        <color indexed="63"/>
      </left>
      <right style="medium">
        <color theme="3"/>
      </right>
      <top>
        <color indexed="63"/>
      </top>
      <bottom style="medium">
        <color theme="3"/>
      </bottom>
    </border>
    <border>
      <left style="medium">
        <color theme="3"/>
      </left>
      <right>
        <color indexed="63"/>
      </right>
      <top style="medium">
        <color theme="3"/>
      </top>
      <bottom>
        <color indexed="63"/>
      </bottom>
    </border>
    <border>
      <left style="medium">
        <color theme="3"/>
      </left>
      <right>
        <color indexed="63"/>
      </right>
      <top>
        <color indexed="63"/>
      </top>
      <bottom style="medium">
        <color theme="3"/>
      </bottom>
    </border>
    <border>
      <left style="medium"/>
      <right style="thin"/>
      <top>
        <color indexed="63"/>
      </top>
      <bottom style="thin"/>
    </border>
    <border>
      <left style="thin"/>
      <right style="thick"/>
      <top>
        <color indexed="63"/>
      </top>
      <bottom style="thin"/>
    </border>
    <border>
      <left style="medium"/>
      <right style="thin"/>
      <top style="thin"/>
      <bottom>
        <color indexed="63"/>
      </bottom>
    </border>
    <border>
      <left style="thin"/>
      <right style="thick"/>
      <top style="thin"/>
      <bottom>
        <color indexed="63"/>
      </bottom>
    </border>
    <border>
      <left>
        <color indexed="63"/>
      </left>
      <right style="thick"/>
      <top style="thin"/>
      <bottom>
        <color indexed="63"/>
      </bottom>
    </border>
    <border>
      <left>
        <color indexed="63"/>
      </left>
      <right>
        <color indexed="63"/>
      </right>
      <top style="thin"/>
      <bottom style="thin"/>
    </border>
    <border>
      <left style="thin"/>
      <right>
        <color indexed="63"/>
      </right>
      <top style="thin"/>
      <bottom style="thin"/>
    </border>
    <border>
      <left style="thick"/>
      <right style="thick"/>
      <top style="thin"/>
      <bottom style="thin"/>
    </border>
    <border>
      <left style="medium">
        <color theme="3"/>
      </left>
      <right style="medium">
        <color theme="3"/>
      </right>
      <top style="thin"/>
      <bottom>
        <color indexed="63"/>
      </bottom>
    </border>
    <border>
      <left style="medium">
        <color theme="3"/>
      </left>
      <right style="medium">
        <color theme="3"/>
      </right>
      <top>
        <color indexed="63"/>
      </top>
      <bottom>
        <color indexed="63"/>
      </bottom>
    </border>
    <border>
      <left style="medium">
        <color theme="3"/>
      </left>
      <right style="medium">
        <color theme="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color theme="3"/>
      </top>
      <bottom style="medium">
        <color theme="3"/>
      </bottom>
    </border>
    <border>
      <left style="medium">
        <color theme="3"/>
      </left>
      <right style="medium">
        <color theme="3"/>
      </right>
      <top style="medium">
        <color theme="3"/>
      </top>
      <bottom>
        <color indexed="63"/>
      </bottom>
    </border>
    <border>
      <left style="medium">
        <color theme="3"/>
      </left>
      <right style="medium">
        <color theme="3"/>
      </right>
      <top>
        <color indexed="63"/>
      </top>
      <bottom style="medium">
        <color theme="3"/>
      </bottom>
    </border>
    <border>
      <left style="medium">
        <color theme="3"/>
      </left>
      <right style="thin"/>
      <top style="medium">
        <color theme="3"/>
      </top>
      <bottom>
        <color indexed="63"/>
      </bottom>
    </border>
    <border>
      <left style="medium">
        <color theme="3"/>
      </left>
      <right style="thin"/>
      <top>
        <color indexed="63"/>
      </top>
      <bottom>
        <color indexed="63"/>
      </bottom>
    </border>
    <border>
      <left style="medium">
        <color theme="3"/>
      </left>
      <right style="thin"/>
      <top>
        <color indexed="63"/>
      </top>
      <bottom style="medium">
        <color theme="3"/>
      </botto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0" fillId="27" borderId="3" applyNumberFormat="0" applyFont="0" applyAlignment="0" applyProtection="0"/>
    <xf numFmtId="0" fontId="65" fillId="28" borderId="1" applyNumberFormat="0" applyAlignment="0" applyProtection="0"/>
    <xf numFmtId="0" fontId="6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0" borderId="0" applyNumberFormat="0" applyBorder="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379">
    <xf numFmtId="0" fontId="0" fillId="0" borderId="0" xfId="0" applyAlignment="1">
      <alignment/>
    </xf>
    <xf numFmtId="0" fontId="0" fillId="33" borderId="0" xfId="0" applyFill="1" applyAlignment="1">
      <alignment/>
    </xf>
    <xf numFmtId="0" fontId="6" fillId="8" borderId="0" xfId="0" applyFont="1" applyFill="1" applyBorder="1" applyAlignment="1" applyProtection="1">
      <alignment horizontal="right" vertical="center"/>
      <protection/>
    </xf>
    <xf numFmtId="0" fontId="0" fillId="8" borderId="0" xfId="0" applyFill="1" applyBorder="1" applyAlignment="1" applyProtection="1">
      <alignment horizontal="right" vertical="center"/>
      <protection/>
    </xf>
    <xf numFmtId="0" fontId="15" fillId="8" borderId="0" xfId="0" applyFont="1" applyFill="1" applyBorder="1" applyAlignment="1" applyProtection="1">
      <alignment vertical="center"/>
      <protection/>
    </xf>
    <xf numFmtId="4" fontId="15" fillId="8" borderId="0" xfId="0" applyNumberFormat="1" applyFont="1" applyFill="1" applyBorder="1" applyAlignment="1" applyProtection="1">
      <alignment horizontal="center" vertical="center"/>
      <protection/>
    </xf>
    <xf numFmtId="0" fontId="0" fillId="33" borderId="0" xfId="0" applyFill="1" applyAlignment="1" applyProtection="1">
      <alignment/>
      <protection locked="0"/>
    </xf>
    <xf numFmtId="0" fontId="5"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0" fillId="33" borderId="0" xfId="0" applyFill="1" applyAlignment="1" applyProtection="1">
      <alignment/>
      <protection/>
    </xf>
    <xf numFmtId="0" fontId="6" fillId="33" borderId="0" xfId="0" applyFont="1" applyFill="1" applyAlignment="1" applyProtection="1">
      <alignment/>
      <protection locked="0"/>
    </xf>
    <xf numFmtId="0" fontId="6" fillId="33" borderId="0" xfId="0" applyFont="1" applyFill="1" applyAlignment="1" applyProtection="1">
      <alignment horizontal="center"/>
      <protection locked="0"/>
    </xf>
    <xf numFmtId="0" fontId="6" fillId="33" borderId="0" xfId="0" applyFont="1" applyFill="1" applyAlignment="1" applyProtection="1">
      <alignment/>
      <protection locked="0"/>
    </xf>
    <xf numFmtId="0" fontId="0" fillId="33" borderId="0" xfId="0" applyFill="1" applyBorder="1" applyAlignment="1" applyProtection="1">
      <alignment/>
      <protection locked="0"/>
    </xf>
    <xf numFmtId="0" fontId="0" fillId="33" borderId="0" xfId="0" applyFill="1" applyAlignment="1" applyProtection="1">
      <alignment vertical="center"/>
      <protection locked="0"/>
    </xf>
    <xf numFmtId="0" fontId="6" fillId="33" borderId="0" xfId="0" applyFont="1" applyFill="1" applyAlignment="1" applyProtection="1">
      <alignment vertical="center" wrapText="1"/>
      <protection/>
    </xf>
    <xf numFmtId="0" fontId="0" fillId="33" borderId="0" xfId="0" applyFill="1" applyAlignment="1">
      <alignment vertical="center"/>
    </xf>
    <xf numFmtId="0" fontId="6" fillId="33" borderId="10" xfId="0" applyFont="1" applyFill="1" applyBorder="1" applyAlignment="1" applyProtection="1">
      <alignment vertical="center" wrapText="1"/>
      <protection/>
    </xf>
    <xf numFmtId="0" fontId="5" fillId="33" borderId="0" xfId="0" applyFont="1" applyFill="1" applyBorder="1" applyAlignment="1" applyProtection="1">
      <alignment horizontal="center" vertical="center"/>
      <protection locked="0"/>
    </xf>
    <xf numFmtId="0" fontId="6" fillId="33" borderId="0" xfId="0" applyFont="1" applyFill="1" applyAlignment="1" applyProtection="1">
      <alignment vertical="center"/>
      <protection/>
    </xf>
    <xf numFmtId="4" fontId="6" fillId="33" borderId="11" xfId="0" applyNumberFormat="1"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0" xfId="0" applyFont="1" applyFill="1" applyAlignment="1" applyProtection="1">
      <alignment horizontal="right" vertical="center"/>
      <protection/>
    </xf>
    <xf numFmtId="0" fontId="0" fillId="33" borderId="0" xfId="0" applyFill="1" applyBorder="1" applyAlignment="1" applyProtection="1">
      <alignment horizontal="right" vertical="center"/>
      <protection/>
    </xf>
    <xf numFmtId="0" fontId="6" fillId="33" borderId="0" xfId="0" applyFont="1" applyFill="1" applyAlignment="1" applyProtection="1">
      <alignment horizontal="right" vertical="center"/>
      <protection/>
    </xf>
    <xf numFmtId="4" fontId="6" fillId="33" borderId="0" xfId="0" applyNumberFormat="1" applyFont="1" applyFill="1" applyAlignment="1" applyProtection="1">
      <alignment horizontal="center" vertical="center"/>
      <protection/>
    </xf>
    <xf numFmtId="2" fontId="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2" fontId="5" fillId="33" borderId="0" xfId="0" applyNumberFormat="1" applyFont="1" applyFill="1" applyBorder="1" applyAlignment="1" applyProtection="1">
      <alignment horizontal="center" vertical="center"/>
      <protection hidden="1"/>
    </xf>
    <xf numFmtId="0" fontId="6" fillId="33" borderId="0" xfId="0" applyFont="1" applyFill="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0"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0" fontId="0" fillId="33" borderId="0" xfId="0" applyFont="1" applyFill="1" applyAlignment="1" applyProtection="1">
      <alignment vertical="center"/>
      <protection/>
    </xf>
    <xf numFmtId="0" fontId="0" fillId="33" borderId="10" xfId="0" applyFill="1" applyBorder="1" applyAlignment="1" applyProtection="1">
      <alignment vertical="center"/>
      <protection/>
    </xf>
    <xf numFmtId="3" fontId="6" fillId="33" borderId="11" xfId="0" applyNumberFormat="1" applyFont="1" applyFill="1" applyBorder="1" applyAlignment="1" applyProtection="1">
      <alignment horizontal="center" vertical="center"/>
      <protection/>
    </xf>
    <xf numFmtId="0" fontId="7" fillId="33" borderId="0" xfId="0" applyFont="1" applyFill="1" applyBorder="1" applyAlignment="1" applyProtection="1">
      <alignment vertical="center" wrapText="1"/>
      <protection locked="0"/>
    </xf>
    <xf numFmtId="0" fontId="0" fillId="33" borderId="0" xfId="0" applyFont="1" applyFill="1" applyBorder="1" applyAlignment="1" applyProtection="1">
      <alignment vertical="center"/>
      <protection/>
    </xf>
    <xf numFmtId="0" fontId="6" fillId="33" borderId="0" xfId="0" applyFont="1" applyFill="1" applyAlignment="1" applyProtection="1">
      <alignment/>
      <protection/>
    </xf>
    <xf numFmtId="0" fontId="0" fillId="33" borderId="0" xfId="0" applyFill="1" applyAlignment="1" applyProtection="1">
      <alignment horizontal="right"/>
      <protection/>
    </xf>
    <xf numFmtId="0" fontId="0" fillId="33" borderId="0" xfId="0" applyFill="1" applyBorder="1" applyAlignment="1" applyProtection="1">
      <alignment horizontal="right"/>
      <protection/>
    </xf>
    <xf numFmtId="0" fontId="0" fillId="33" borderId="0" xfId="0" applyFill="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protection/>
    </xf>
    <xf numFmtId="4" fontId="6" fillId="33" borderId="0" xfId="0" applyNumberFormat="1" applyFont="1" applyFill="1" applyBorder="1" applyAlignment="1" applyProtection="1">
      <alignment horizontal="center" vertical="center"/>
      <protection/>
    </xf>
    <xf numFmtId="0" fontId="0" fillId="33" borderId="12" xfId="0" applyFill="1" applyBorder="1" applyAlignment="1">
      <alignment/>
    </xf>
    <xf numFmtId="0" fontId="0" fillId="33" borderId="0" xfId="0" applyFill="1" applyBorder="1" applyAlignment="1">
      <alignment/>
    </xf>
    <xf numFmtId="0" fontId="0" fillId="33" borderId="10" xfId="0" applyFill="1" applyBorder="1" applyAlignment="1">
      <alignment/>
    </xf>
    <xf numFmtId="0" fontId="5" fillId="33" borderId="0" xfId="0" applyFont="1" applyFill="1" applyBorder="1" applyAlignment="1" applyProtection="1">
      <alignment horizontal="center" vertical="center"/>
      <protection/>
    </xf>
    <xf numFmtId="3" fontId="6" fillId="33" borderId="0"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protection locked="0"/>
    </xf>
    <xf numFmtId="0" fontId="6" fillId="33" borderId="0" xfId="0" applyFont="1" applyFill="1" applyAlignment="1" applyProtection="1">
      <alignment horizontal="left" vertical="center"/>
      <protection/>
    </xf>
    <xf numFmtId="4" fontId="6" fillId="33" borderId="11" xfId="0" applyNumberFormat="1" applyFont="1" applyFill="1" applyBorder="1" applyAlignment="1" applyProtection="1">
      <alignment horizontal="right"/>
      <protection/>
    </xf>
    <xf numFmtId="4" fontId="6" fillId="33" borderId="11" xfId="0" applyNumberFormat="1" applyFont="1" applyFill="1" applyBorder="1" applyAlignment="1" applyProtection="1">
      <alignment horizontal="right" vertical="center"/>
      <protection/>
    </xf>
    <xf numFmtId="0" fontId="15" fillId="33" borderId="0" xfId="0" applyFont="1" applyFill="1" applyBorder="1" applyAlignment="1">
      <alignment horizontal="left" vertical="center"/>
    </xf>
    <xf numFmtId="0" fontId="5" fillId="33" borderId="0" xfId="0" applyFont="1" applyFill="1" applyBorder="1" applyAlignment="1" applyProtection="1">
      <alignment vertical="center" wrapText="1"/>
      <protection/>
    </xf>
    <xf numFmtId="0" fontId="5" fillId="33" borderId="0" xfId="0" applyFont="1" applyFill="1" applyBorder="1" applyAlignment="1" applyProtection="1">
      <alignment horizontal="left" vertical="center" wrapText="1"/>
      <protection/>
    </xf>
    <xf numFmtId="0" fontId="0" fillId="33" borderId="0" xfId="0" applyFill="1" applyBorder="1" applyAlignment="1" applyProtection="1">
      <alignment/>
      <protection locked="0"/>
    </xf>
    <xf numFmtId="0" fontId="1" fillId="33" borderId="13" xfId="0" applyFont="1" applyFill="1" applyBorder="1" applyAlignment="1" applyProtection="1">
      <alignment horizontal="center" vertical="center"/>
      <protection/>
    </xf>
    <xf numFmtId="0" fontId="1" fillId="33" borderId="14" xfId="0" applyFont="1" applyFill="1" applyBorder="1" applyAlignment="1" applyProtection="1">
      <alignment horizontal="center" vertical="center"/>
      <protection/>
    </xf>
    <xf numFmtId="0" fontId="1" fillId="33" borderId="15" xfId="0" applyFont="1" applyFill="1" applyBorder="1" applyAlignment="1" applyProtection="1">
      <alignment horizontal="center" vertical="center"/>
      <protection/>
    </xf>
    <xf numFmtId="0" fontId="1" fillId="33" borderId="16" xfId="0" applyFont="1" applyFill="1" applyBorder="1" applyAlignment="1" applyProtection="1">
      <alignment horizontal="center" vertical="center"/>
      <protection/>
    </xf>
    <xf numFmtId="0" fontId="11" fillId="33" borderId="0" xfId="0" applyFont="1" applyFill="1" applyBorder="1" applyAlignment="1" applyProtection="1">
      <alignment vertical="center" wrapText="1"/>
      <protection/>
    </xf>
    <xf numFmtId="0" fontId="1" fillId="33" borderId="17" xfId="0" applyFont="1" applyFill="1" applyBorder="1" applyAlignment="1" applyProtection="1">
      <alignment horizontal="left" vertical="center" indent="1"/>
      <protection hidden="1"/>
    </xf>
    <xf numFmtId="4" fontId="0" fillId="33" borderId="14" xfId="0" applyNumberFormat="1" applyFill="1" applyBorder="1" applyAlignment="1" applyProtection="1">
      <alignment horizontal="right" vertical="center" indent="1"/>
      <protection hidden="1"/>
    </xf>
    <xf numFmtId="4" fontId="0" fillId="33" borderId="18" xfId="0" applyNumberFormat="1" applyFill="1" applyBorder="1" applyAlignment="1" applyProtection="1">
      <alignment horizontal="right" vertical="center" indent="1"/>
      <protection hidden="1"/>
    </xf>
    <xf numFmtId="4" fontId="0" fillId="33" borderId="16" xfId="0" applyNumberFormat="1" applyFill="1" applyBorder="1" applyAlignment="1" applyProtection="1">
      <alignment horizontal="right" vertical="center" indent="1"/>
      <protection/>
    </xf>
    <xf numFmtId="9" fontId="77" fillId="33" borderId="0" xfId="0" applyNumberFormat="1" applyFont="1" applyFill="1" applyBorder="1" applyAlignment="1" applyProtection="1">
      <alignment horizontal="center" vertical="center" wrapText="1"/>
      <protection/>
    </xf>
    <xf numFmtId="2" fontId="77" fillId="33" borderId="0" xfId="0" applyNumberFormat="1" applyFont="1" applyFill="1" applyBorder="1" applyAlignment="1" applyProtection="1">
      <alignment horizontal="right" vertical="center" wrapText="1"/>
      <protection/>
    </xf>
    <xf numFmtId="0" fontId="0" fillId="33" borderId="10" xfId="0" applyFill="1" applyBorder="1" applyAlignment="1" applyProtection="1">
      <alignment horizontal="left" vertical="center" indent="1"/>
      <protection/>
    </xf>
    <xf numFmtId="4" fontId="0" fillId="33" borderId="11" xfId="0" applyNumberFormat="1" applyFill="1" applyBorder="1" applyAlignment="1" applyProtection="1">
      <alignment horizontal="right" vertical="center" indent="1"/>
      <protection/>
    </xf>
    <xf numFmtId="4" fontId="0" fillId="33" borderId="19" xfId="0" applyNumberFormat="1" applyFill="1" applyBorder="1" applyAlignment="1" applyProtection="1">
      <alignment horizontal="right" vertical="center" indent="1"/>
      <protection/>
    </xf>
    <xf numFmtId="4" fontId="0" fillId="33" borderId="20" xfId="0" applyNumberFormat="1" applyFill="1" applyBorder="1" applyAlignment="1" applyProtection="1">
      <alignment horizontal="right" vertical="center" indent="1"/>
      <protection/>
    </xf>
    <xf numFmtId="0" fontId="0" fillId="33" borderId="0" xfId="0" applyFill="1" applyBorder="1" applyAlignment="1" applyProtection="1">
      <alignment horizontal="center"/>
      <protection/>
    </xf>
    <xf numFmtId="0" fontId="0" fillId="33" borderId="0" xfId="0" applyFill="1" applyAlignment="1">
      <alignment horizontal="center" vertical="center" wrapText="1"/>
    </xf>
    <xf numFmtId="0" fontId="0" fillId="33" borderId="21" xfId="0" applyFill="1" applyBorder="1" applyAlignment="1" applyProtection="1">
      <alignment horizontal="left" vertical="center" indent="1"/>
      <protection/>
    </xf>
    <xf numFmtId="3" fontId="0" fillId="33" borderId="19" xfId="0" applyNumberFormat="1" applyFill="1" applyBorder="1" applyAlignment="1" applyProtection="1">
      <alignment horizontal="right" vertical="center" indent="1"/>
      <protection/>
    </xf>
    <xf numFmtId="0" fontId="78" fillId="33" borderId="0" xfId="0" applyFont="1" applyFill="1" applyAlignment="1">
      <alignment/>
    </xf>
    <xf numFmtId="0" fontId="78" fillId="33" borderId="0" xfId="0" applyFont="1" applyFill="1" applyBorder="1" applyAlignment="1" applyProtection="1">
      <alignment horizontal="center"/>
      <protection/>
    </xf>
    <xf numFmtId="0" fontId="79" fillId="33" borderId="0" xfId="0" applyFont="1" applyFill="1" applyBorder="1" applyAlignment="1" applyProtection="1">
      <alignment vertical="center" wrapText="1"/>
      <protection/>
    </xf>
    <xf numFmtId="0" fontId="79" fillId="33" borderId="0" xfId="0" applyFont="1" applyFill="1" applyBorder="1" applyAlignment="1" applyProtection="1">
      <alignment horizontal="left" vertical="center" wrapText="1"/>
      <protection/>
    </xf>
    <xf numFmtId="0" fontId="78" fillId="33" borderId="0" xfId="0" applyFont="1" applyFill="1" applyAlignment="1" applyProtection="1">
      <alignment/>
      <protection locked="0"/>
    </xf>
    <xf numFmtId="0" fontId="78" fillId="33" borderId="21" xfId="0" applyFont="1" applyFill="1" applyBorder="1" applyAlignment="1" applyProtection="1">
      <alignment horizontal="left" vertical="center" indent="1"/>
      <protection/>
    </xf>
    <xf numFmtId="4" fontId="78" fillId="33" borderId="11" xfId="0" applyNumberFormat="1" applyFont="1" applyFill="1" applyBorder="1" applyAlignment="1" applyProtection="1">
      <alignment horizontal="right" vertical="center" indent="1"/>
      <protection/>
    </xf>
    <xf numFmtId="3" fontId="78" fillId="33" borderId="19" xfId="0" applyNumberFormat="1" applyFont="1" applyFill="1" applyBorder="1" applyAlignment="1" applyProtection="1">
      <alignment horizontal="right" vertical="center" indent="1"/>
      <protection/>
    </xf>
    <xf numFmtId="4" fontId="78" fillId="33" borderId="22" xfId="0" applyNumberFormat="1" applyFont="1" applyFill="1" applyBorder="1" applyAlignment="1" applyProtection="1">
      <alignment horizontal="right" vertical="center" indent="1"/>
      <protection/>
    </xf>
    <xf numFmtId="0" fontId="78" fillId="33" borderId="0" xfId="0" applyFont="1" applyFill="1" applyAlignment="1" applyProtection="1">
      <alignment/>
      <protection/>
    </xf>
    <xf numFmtId="0" fontId="78" fillId="33" borderId="0" xfId="0" applyFont="1" applyFill="1" applyBorder="1" applyAlignment="1">
      <alignment/>
    </xf>
    <xf numFmtId="4" fontId="78" fillId="33" borderId="20" xfId="0" applyNumberFormat="1" applyFont="1" applyFill="1" applyBorder="1" applyAlignment="1" applyProtection="1">
      <alignment horizontal="right" vertical="center" indent="1"/>
      <protection/>
    </xf>
    <xf numFmtId="0" fontId="80"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center" vertical="center"/>
      <protection locked="0"/>
    </xf>
    <xf numFmtId="2" fontId="6" fillId="33" borderId="0" xfId="0" applyNumberFormat="1" applyFont="1" applyFill="1" applyBorder="1" applyAlignment="1" applyProtection="1">
      <alignment horizontal="center" vertical="center"/>
      <protection locked="0"/>
    </xf>
    <xf numFmtId="2" fontId="6" fillId="33" borderId="23" xfId="0" applyNumberFormat="1" applyFont="1" applyFill="1" applyBorder="1" applyAlignment="1" applyProtection="1">
      <alignment horizontal="center" vertical="center"/>
      <protection locked="0"/>
    </xf>
    <xf numFmtId="2" fontId="6" fillId="33" borderId="24" xfId="0" applyNumberFormat="1" applyFont="1" applyFill="1" applyBorder="1" applyAlignment="1" applyProtection="1">
      <alignment horizontal="center" vertical="center"/>
      <protection locked="0"/>
    </xf>
    <xf numFmtId="2" fontId="6" fillId="33" borderId="24" xfId="0" applyNumberFormat="1" applyFont="1" applyFill="1" applyBorder="1" applyAlignment="1" applyProtection="1">
      <alignment horizontal="center" vertical="center" wrapText="1"/>
      <protection locked="0"/>
    </xf>
    <xf numFmtId="3" fontId="6" fillId="33" borderId="0" xfId="0" applyNumberFormat="1" applyFont="1" applyFill="1" applyBorder="1" applyAlignment="1" applyProtection="1">
      <alignment horizontal="center" vertical="center"/>
      <protection/>
    </xf>
    <xf numFmtId="0" fontId="6" fillId="33" borderId="0" xfId="0" applyFont="1" applyFill="1" applyBorder="1" applyAlignment="1" applyProtection="1">
      <alignment/>
      <protection/>
    </xf>
    <xf numFmtId="0" fontId="1" fillId="33" borderId="0" xfId="0" applyFont="1" applyFill="1" applyBorder="1" applyAlignment="1" applyProtection="1">
      <alignment horizontal="center" vertical="center"/>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0" fillId="33" borderId="0" xfId="0" applyFill="1" applyBorder="1" applyAlignment="1" applyProtection="1">
      <alignment horizontal="center" vertical="center"/>
      <protection locked="0"/>
    </xf>
    <xf numFmtId="4" fontId="0" fillId="33" borderId="0" xfId="0" applyNumberFormat="1" applyFill="1" applyBorder="1" applyAlignment="1" applyProtection="1">
      <alignment horizontal="center" vertical="center"/>
      <protection locked="0"/>
    </xf>
    <xf numFmtId="0" fontId="9" fillId="33" borderId="0" xfId="0" applyFont="1" applyFill="1" applyBorder="1" applyAlignment="1" applyProtection="1">
      <alignment vertical="center"/>
      <protection/>
    </xf>
    <xf numFmtId="0" fontId="9" fillId="33" borderId="0" xfId="0" applyFont="1" applyFill="1" applyBorder="1" applyAlignment="1" applyProtection="1">
      <alignment vertical="center" wrapText="1"/>
      <protection locked="0"/>
    </xf>
    <xf numFmtId="0" fontId="0" fillId="33" borderId="25" xfId="0" applyFill="1" applyBorder="1" applyAlignment="1" applyProtection="1">
      <alignment horizontal="left" vertical="center" indent="1"/>
      <protection/>
    </xf>
    <xf numFmtId="3" fontId="5" fillId="33" borderId="0" xfId="0" applyNumberFormat="1" applyFont="1" applyFill="1" applyBorder="1" applyAlignment="1" applyProtection="1">
      <alignment horizontal="center" vertical="center"/>
      <protection hidden="1"/>
    </xf>
    <xf numFmtId="0" fontId="0" fillId="33" borderId="26" xfId="0" applyFill="1" applyBorder="1" applyAlignment="1" applyProtection="1">
      <alignment vertical="center"/>
      <protection locked="0"/>
    </xf>
    <xf numFmtId="0" fontId="5" fillId="33" borderId="27" xfId="0" applyFont="1" applyFill="1" applyBorder="1" applyAlignment="1" applyProtection="1">
      <alignment horizontal="center" vertical="center"/>
      <protection/>
    </xf>
    <xf numFmtId="165" fontId="5" fillId="33" borderId="28" xfId="0" applyNumberFormat="1" applyFont="1" applyFill="1" applyBorder="1" applyAlignment="1" applyProtection="1">
      <alignment horizontal="center" vertical="center"/>
      <protection hidden="1"/>
    </xf>
    <xf numFmtId="0" fontId="6" fillId="33" borderId="0" xfId="0" applyFont="1" applyFill="1" applyBorder="1" applyAlignment="1" applyProtection="1">
      <alignment vertical="center" wrapText="1"/>
      <protection/>
    </xf>
    <xf numFmtId="0" fontId="6" fillId="33" borderId="0" xfId="0" applyFont="1" applyFill="1" applyBorder="1" applyAlignment="1" applyProtection="1">
      <alignment horizontal="left" vertical="center" wrapText="1"/>
      <protection/>
    </xf>
    <xf numFmtId="4" fontId="0" fillId="33" borderId="11" xfId="0" applyNumberFormat="1" applyFill="1" applyBorder="1" applyAlignment="1" applyProtection="1">
      <alignment horizontal="right" vertical="center"/>
      <protection/>
    </xf>
    <xf numFmtId="3" fontId="0" fillId="33" borderId="19" xfId="0" applyNumberFormat="1" applyFill="1" applyBorder="1" applyAlignment="1" applyProtection="1">
      <alignment horizontal="right" vertical="center"/>
      <protection/>
    </xf>
    <xf numFmtId="4" fontId="0" fillId="33" borderId="20" xfId="0" applyNumberFormat="1" applyFill="1" applyBorder="1" applyAlignment="1" applyProtection="1">
      <alignment horizontal="right" vertical="center"/>
      <protection/>
    </xf>
    <xf numFmtId="0" fontId="0" fillId="33" borderId="25" xfId="0" applyNumberFormat="1" applyFill="1" applyBorder="1" applyAlignment="1" applyProtection="1">
      <alignment horizontal="left" vertical="center" indent="1"/>
      <protection locked="0"/>
    </xf>
    <xf numFmtId="0" fontId="6" fillId="33" borderId="0" xfId="0" applyFont="1" applyFill="1" applyAlignment="1" applyProtection="1">
      <alignment horizontal="center" vertical="center"/>
      <protection locked="0"/>
    </xf>
    <xf numFmtId="169" fontId="81" fillId="33" borderId="29" xfId="0" applyNumberFormat="1"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locked="0"/>
    </xf>
    <xf numFmtId="169" fontId="81" fillId="33" borderId="30" xfId="0" applyNumberFormat="1" applyFont="1" applyFill="1" applyBorder="1" applyAlignment="1" applyProtection="1">
      <alignment horizontal="center" vertical="center" wrapText="1"/>
      <protection/>
    </xf>
    <xf numFmtId="4" fontId="0" fillId="33" borderId="31" xfId="0" applyNumberFormat="1" applyFill="1" applyBorder="1" applyAlignment="1" applyProtection="1">
      <alignment horizontal="right" vertical="center" indent="1"/>
      <protection/>
    </xf>
    <xf numFmtId="4" fontId="0" fillId="33" borderId="32" xfId="0" applyNumberFormat="1" applyFill="1" applyBorder="1" applyAlignment="1" applyProtection="1">
      <alignment horizontal="right" vertical="center" indent="1"/>
      <protection/>
    </xf>
    <xf numFmtId="0" fontId="9" fillId="33" borderId="0" xfId="0" applyFont="1" applyFill="1" applyAlignment="1" applyProtection="1">
      <alignment horizontal="center" vertical="center" wrapText="1"/>
      <protection/>
    </xf>
    <xf numFmtId="0" fontId="1" fillId="33" borderId="33" xfId="0" applyFont="1" applyFill="1" applyBorder="1" applyAlignment="1" applyProtection="1">
      <alignment horizontal="left" vertical="center" indent="1"/>
      <protection hidden="1"/>
    </xf>
    <xf numFmtId="169" fontId="17" fillId="33" borderId="30" xfId="0" applyNumberFormat="1" applyFont="1" applyFill="1" applyBorder="1" applyAlignment="1" applyProtection="1">
      <alignment horizontal="center" vertical="center" wrapText="1"/>
      <protection/>
    </xf>
    <xf numFmtId="0" fontId="9" fillId="33" borderId="0" xfId="0" applyFont="1" applyFill="1" applyBorder="1" applyAlignment="1" applyProtection="1">
      <alignment horizontal="center" vertical="center" wrapText="1"/>
      <protection/>
    </xf>
    <xf numFmtId="169" fontId="17" fillId="33" borderId="34" xfId="0" applyNumberFormat="1" applyFont="1" applyFill="1" applyBorder="1" applyAlignment="1" applyProtection="1">
      <alignment horizontal="center" vertical="center" wrapText="1"/>
      <protection/>
    </xf>
    <xf numFmtId="0" fontId="5" fillId="33" borderId="0" xfId="0" applyFont="1" applyFill="1" applyBorder="1" applyAlignment="1" applyProtection="1">
      <alignment vertical="center"/>
      <protection locked="0"/>
    </xf>
    <xf numFmtId="0" fontId="0" fillId="33" borderId="0" xfId="0" applyFill="1" applyBorder="1" applyAlignment="1">
      <alignment vertical="center"/>
    </xf>
    <xf numFmtId="0" fontId="0" fillId="33" borderId="0" xfId="0" applyFont="1" applyFill="1" applyAlignment="1">
      <alignment/>
    </xf>
    <xf numFmtId="2" fontId="5" fillId="33" borderId="0" xfId="0" applyNumberFormat="1" applyFont="1" applyFill="1" applyBorder="1" applyAlignment="1" applyProtection="1">
      <alignment horizontal="center"/>
      <protection hidden="1"/>
    </xf>
    <xf numFmtId="0" fontId="6" fillId="33" borderId="0" xfId="0" applyFont="1" applyFill="1" applyAlignment="1" applyProtection="1">
      <alignment vertical="center" wrapText="1"/>
      <protection locked="0"/>
    </xf>
    <xf numFmtId="0" fontId="6" fillId="33" borderId="0" xfId="0" applyFont="1" applyFill="1" applyBorder="1" applyAlignment="1" applyProtection="1">
      <alignment/>
      <protection locked="0"/>
    </xf>
    <xf numFmtId="3" fontId="0" fillId="33" borderId="0" xfId="0" applyNumberFormat="1" applyFill="1" applyBorder="1" applyAlignment="1" applyProtection="1">
      <alignment horizontal="right" vertical="center" indent="1"/>
      <protection/>
    </xf>
    <xf numFmtId="0" fontId="0" fillId="33" borderId="35" xfId="0" applyNumberFormat="1" applyFill="1" applyBorder="1" applyAlignment="1" applyProtection="1">
      <alignment horizontal="left" vertical="center" indent="1"/>
      <protection locked="0"/>
    </xf>
    <xf numFmtId="0" fontId="0" fillId="33" borderId="36" xfId="0" applyFill="1" applyBorder="1" applyAlignment="1" applyProtection="1">
      <alignment/>
      <protection/>
    </xf>
    <xf numFmtId="0" fontId="6" fillId="33" borderId="0" xfId="0" applyFont="1" applyFill="1" applyBorder="1" applyAlignment="1">
      <alignment horizontal="left" vertical="center" wrapText="1"/>
    </xf>
    <xf numFmtId="0" fontId="0" fillId="33" borderId="0" xfId="0" applyFill="1" applyAlignment="1" applyProtection="1">
      <alignment vertical="center" wrapText="1"/>
      <protection/>
    </xf>
    <xf numFmtId="0" fontId="10" fillId="33" borderId="0" xfId="0" applyFont="1" applyFill="1" applyBorder="1" applyAlignment="1" applyProtection="1">
      <alignment vertical="center" wrapText="1"/>
      <protection/>
    </xf>
    <xf numFmtId="0" fontId="6" fillId="33" borderId="0" xfId="0" applyFont="1" applyFill="1" applyAlignment="1">
      <alignment/>
    </xf>
    <xf numFmtId="0" fontId="0" fillId="33" borderId="0" xfId="0" applyFont="1" applyFill="1" applyAlignment="1" applyProtection="1">
      <alignment/>
      <protection locked="0"/>
    </xf>
    <xf numFmtId="0" fontId="8" fillId="33" borderId="0" xfId="0" applyFont="1" applyFill="1" applyAlignment="1" applyProtection="1">
      <alignment horizontal="center" vertical="center" wrapText="1"/>
      <protection locked="0"/>
    </xf>
    <xf numFmtId="0" fontId="7" fillId="33" borderId="0" xfId="0" applyFont="1" applyFill="1" applyBorder="1" applyAlignment="1" applyProtection="1">
      <alignment horizontal="center" vertical="center" wrapText="1"/>
      <protection/>
    </xf>
    <xf numFmtId="0" fontId="0" fillId="33" borderId="0" xfId="0" applyFill="1" applyAlignment="1">
      <alignment vertical="center" wrapText="1"/>
    </xf>
    <xf numFmtId="4" fontId="6" fillId="33" borderId="0" xfId="0" applyNumberFormat="1" applyFont="1" applyFill="1" applyAlignment="1" applyProtection="1">
      <alignment/>
      <protection locked="0"/>
    </xf>
    <xf numFmtId="0" fontId="0" fillId="33" borderId="0" xfId="0" applyFill="1" applyAlignment="1" applyProtection="1">
      <alignment horizontal="center" vertical="center" wrapText="1"/>
      <protection locked="0"/>
    </xf>
    <xf numFmtId="0" fontId="6" fillId="33" borderId="0" xfId="0" applyFont="1" applyFill="1" applyAlignment="1" applyProtection="1">
      <alignment horizontal="center" vertical="center" wrapText="1"/>
      <protection locked="0"/>
    </xf>
    <xf numFmtId="0" fontId="6" fillId="33" borderId="0" xfId="0" applyFont="1" applyFill="1" applyAlignment="1">
      <alignment/>
    </xf>
    <xf numFmtId="0" fontId="0" fillId="33" borderId="0" xfId="0" applyFill="1" applyAlignment="1">
      <alignment horizontal="center" vertical="center"/>
    </xf>
    <xf numFmtId="0" fontId="6" fillId="33" borderId="0" xfId="0" applyFont="1" applyFill="1" applyAlignment="1">
      <alignment horizontal="center" vertical="center" wrapText="1"/>
    </xf>
    <xf numFmtId="0" fontId="0" fillId="33" borderId="0" xfId="0" applyFill="1" applyAlignment="1" applyProtection="1">
      <alignment horizontal="center" vertical="center"/>
      <protection locked="0"/>
    </xf>
    <xf numFmtId="0" fontId="6" fillId="33" borderId="0" xfId="0" applyFont="1" applyFill="1" applyAlignment="1">
      <alignment horizontal="center" vertical="center"/>
    </xf>
    <xf numFmtId="0" fontId="6" fillId="33" borderId="0" xfId="0" applyFont="1" applyFill="1" applyAlignment="1" applyProtection="1">
      <alignment horizontal="center" vertical="center" wrapText="1"/>
      <protection locked="0"/>
    </xf>
    <xf numFmtId="0" fontId="0" fillId="33" borderId="37" xfId="0" applyFill="1" applyBorder="1" applyAlignment="1" applyProtection="1">
      <alignment/>
      <protection locked="0"/>
    </xf>
    <xf numFmtId="0" fontId="0" fillId="33" borderId="38" xfId="0" applyFill="1" applyBorder="1" applyAlignment="1" applyProtection="1">
      <alignment/>
      <protection locked="0"/>
    </xf>
    <xf numFmtId="0" fontId="0" fillId="33" borderId="38" xfId="0" applyFill="1" applyBorder="1" applyAlignment="1" applyProtection="1">
      <alignment/>
      <protection locked="0"/>
    </xf>
    <xf numFmtId="0" fontId="0" fillId="33" borderId="38" xfId="0" applyFill="1" applyBorder="1" applyAlignment="1" applyProtection="1">
      <alignment vertical="center" wrapText="1"/>
      <protection locked="0"/>
    </xf>
    <xf numFmtId="0" fontId="0" fillId="33" borderId="39" xfId="0" applyFill="1" applyBorder="1" applyAlignment="1" applyProtection="1">
      <alignment/>
      <protection locked="0"/>
    </xf>
    <xf numFmtId="0" fontId="5" fillId="33" borderId="10" xfId="0" applyFont="1" applyFill="1" applyBorder="1" applyAlignment="1" applyProtection="1">
      <alignment vertical="center" wrapText="1"/>
      <protection/>
    </xf>
    <xf numFmtId="0" fontId="16" fillId="33" borderId="12" xfId="0" applyFont="1" applyFill="1" applyBorder="1" applyAlignment="1" applyProtection="1">
      <alignment vertical="center"/>
      <protection locked="0"/>
    </xf>
    <xf numFmtId="0" fontId="0" fillId="33" borderId="12" xfId="0" applyFill="1" applyBorder="1" applyAlignment="1" applyProtection="1">
      <alignment/>
      <protection locked="0"/>
    </xf>
    <xf numFmtId="0" fontId="0" fillId="33" borderId="0" xfId="0" applyFill="1" applyBorder="1" applyAlignment="1">
      <alignment horizontal="center" vertical="center" wrapText="1"/>
    </xf>
    <xf numFmtId="10" fontId="82" fillId="33" borderId="10" xfId="0" applyNumberFormat="1" applyFont="1" applyFill="1" applyBorder="1" applyAlignment="1">
      <alignment/>
    </xf>
    <xf numFmtId="0" fontId="78" fillId="33" borderId="12" xfId="0" applyFont="1" applyFill="1" applyBorder="1" applyAlignment="1">
      <alignment/>
    </xf>
    <xf numFmtId="0" fontId="78" fillId="33" borderId="10" xfId="0" applyFont="1" applyFill="1" applyBorder="1" applyAlignment="1">
      <alignment/>
    </xf>
    <xf numFmtId="0" fontId="82" fillId="33" borderId="12" xfId="0" applyFont="1" applyFill="1" applyBorder="1" applyAlignment="1">
      <alignment/>
    </xf>
    <xf numFmtId="0" fontId="79" fillId="33" borderId="10" xfId="0" applyFont="1" applyFill="1" applyBorder="1" applyAlignment="1" applyProtection="1">
      <alignment vertical="center" wrapText="1"/>
      <protection/>
    </xf>
    <xf numFmtId="0" fontId="0" fillId="33" borderId="40" xfId="0" applyFill="1" applyBorder="1" applyAlignment="1" applyProtection="1">
      <alignment/>
      <protection locked="0"/>
    </xf>
    <xf numFmtId="0" fontId="0" fillId="33" borderId="41" xfId="0" applyFill="1" applyBorder="1" applyAlignment="1" applyProtection="1">
      <alignment/>
      <protection locked="0"/>
    </xf>
    <xf numFmtId="0" fontId="0" fillId="33" borderId="42" xfId="0" applyFill="1" applyBorder="1" applyAlignment="1">
      <alignment/>
    </xf>
    <xf numFmtId="2" fontId="6" fillId="33" borderId="10" xfId="0" applyNumberFormat="1"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xf>
    <xf numFmtId="0" fontId="82" fillId="33" borderId="12" xfId="0" applyFont="1" applyFill="1" applyBorder="1" applyAlignment="1">
      <alignment vertical="center"/>
    </xf>
    <xf numFmtId="0" fontId="6" fillId="33" borderId="0" xfId="0" applyFont="1" applyFill="1" applyBorder="1" applyAlignment="1" applyProtection="1">
      <alignment horizontal="center" vertical="top"/>
      <protection locked="0"/>
    </xf>
    <xf numFmtId="0" fontId="6" fillId="33" borderId="0" xfId="0" applyFont="1" applyFill="1" applyBorder="1" applyAlignment="1" applyProtection="1">
      <alignment horizontal="center" vertical="center"/>
      <protection locked="0"/>
    </xf>
    <xf numFmtId="0" fontId="0" fillId="33" borderId="44" xfId="0" applyFill="1" applyBorder="1" applyAlignment="1">
      <alignment vertical="center"/>
    </xf>
    <xf numFmtId="0" fontId="0" fillId="33" borderId="45" xfId="0" applyFill="1" applyBorder="1" applyAlignment="1">
      <alignment vertical="center"/>
    </xf>
    <xf numFmtId="0" fontId="9" fillId="33" borderId="45" xfId="0" applyFont="1" applyFill="1" applyBorder="1" applyAlignment="1" applyProtection="1">
      <alignment horizontal="center" vertical="center" wrapText="1"/>
      <protection/>
    </xf>
    <xf numFmtId="0" fontId="0" fillId="33" borderId="46" xfId="0" applyFill="1" applyBorder="1" applyAlignment="1">
      <alignment vertical="center"/>
    </xf>
    <xf numFmtId="1" fontId="5" fillId="33" borderId="11" xfId="0" applyNumberFormat="1" applyFont="1" applyFill="1" applyBorder="1" applyAlignment="1" applyProtection="1">
      <alignment horizontal="center" vertical="center"/>
      <protection locked="0"/>
    </xf>
    <xf numFmtId="165" fontId="6" fillId="33" borderId="11" xfId="0" applyNumberFormat="1" applyFont="1" applyFill="1" applyBorder="1" applyAlignment="1" applyProtection="1">
      <alignment horizontal="center" vertical="center"/>
      <protection locked="0"/>
    </xf>
    <xf numFmtId="3" fontId="6" fillId="33" borderId="11" xfId="0" applyNumberFormat="1" applyFont="1" applyFill="1" applyBorder="1" applyAlignment="1" applyProtection="1">
      <alignment horizontal="center" vertical="center"/>
      <protection/>
    </xf>
    <xf numFmtId="165" fontId="6" fillId="33" borderId="47" xfId="0" applyNumberFormat="1" applyFont="1" applyFill="1" applyBorder="1" applyAlignment="1" applyProtection="1">
      <alignment horizontal="center" vertical="center"/>
      <protection locked="0"/>
    </xf>
    <xf numFmtId="0" fontId="5" fillId="33" borderId="28" xfId="0" applyFont="1" applyFill="1" applyBorder="1" applyAlignment="1" applyProtection="1">
      <alignment horizontal="center" vertical="center"/>
      <protection/>
    </xf>
    <xf numFmtId="0" fontId="5" fillId="33" borderId="26" xfId="0" applyFont="1" applyFill="1" applyBorder="1" applyAlignment="1" applyProtection="1">
      <alignment horizontal="center" vertical="center"/>
      <protection/>
    </xf>
    <xf numFmtId="1" fontId="5" fillId="33" borderId="48" xfId="0" applyNumberFormat="1" applyFont="1" applyFill="1" applyBorder="1" applyAlignment="1" applyProtection="1">
      <alignment horizontal="center" vertical="center" wrapText="1"/>
      <protection locked="0"/>
    </xf>
    <xf numFmtId="1" fontId="5" fillId="33" borderId="49" xfId="0" applyNumberFormat="1" applyFont="1" applyFill="1" applyBorder="1" applyAlignment="1" applyProtection="1">
      <alignment horizontal="center" vertical="center" wrapText="1"/>
      <protection locked="0"/>
    </xf>
    <xf numFmtId="0" fontId="17" fillId="33" borderId="0" xfId="0" applyFont="1" applyFill="1" applyBorder="1" applyAlignment="1">
      <alignment horizontal="left" vertical="center"/>
    </xf>
    <xf numFmtId="0" fontId="21" fillId="33" borderId="50" xfId="0" applyFont="1" applyFill="1" applyBorder="1" applyAlignment="1" applyProtection="1">
      <alignment horizontal="center" vertical="center"/>
      <protection/>
    </xf>
    <xf numFmtId="0" fontId="21" fillId="33" borderId="51" xfId="0" applyFont="1" applyFill="1" applyBorder="1" applyAlignment="1" applyProtection="1">
      <alignment horizontal="center"/>
      <protection/>
    </xf>
    <xf numFmtId="0" fontId="21" fillId="33" borderId="51" xfId="0" applyFont="1" applyFill="1" applyBorder="1" applyAlignment="1" applyProtection="1">
      <alignment horizontal="center" vertical="center"/>
      <protection/>
    </xf>
    <xf numFmtId="0" fontId="21" fillId="33" borderId="50" xfId="0" applyFont="1" applyFill="1" applyBorder="1" applyAlignment="1" applyProtection="1">
      <alignment horizontal="center"/>
      <protection/>
    </xf>
    <xf numFmtId="3" fontId="22" fillId="33" borderId="51" xfId="0" applyNumberFormat="1" applyFont="1" applyFill="1" applyBorder="1" applyAlignment="1" applyProtection="1">
      <alignment horizontal="center" vertical="center"/>
      <protection locked="0"/>
    </xf>
    <xf numFmtId="2" fontId="22" fillId="33" borderId="51" xfId="0" applyNumberFormat="1" applyFont="1" applyFill="1" applyBorder="1" applyAlignment="1" applyProtection="1">
      <alignment horizontal="center" vertical="center"/>
      <protection hidden="1"/>
    </xf>
    <xf numFmtId="1" fontId="22" fillId="33" borderId="51" xfId="0" applyNumberFormat="1" applyFont="1" applyFill="1" applyBorder="1" applyAlignment="1" applyProtection="1">
      <alignment horizontal="center" vertical="center"/>
      <protection hidden="1"/>
    </xf>
    <xf numFmtId="3" fontId="22" fillId="33" borderId="34" xfId="0" applyNumberFormat="1" applyFont="1" applyFill="1" applyBorder="1" applyAlignment="1" applyProtection="1">
      <alignment horizontal="center" vertical="center"/>
      <protection locked="0"/>
    </xf>
    <xf numFmtId="0" fontId="22" fillId="33" borderId="0" xfId="0" applyFont="1" applyFill="1" applyBorder="1" applyAlignment="1" applyProtection="1">
      <alignment/>
      <protection locked="0"/>
    </xf>
    <xf numFmtId="2" fontId="22" fillId="33" borderId="0" xfId="0" applyNumberFormat="1" applyFont="1" applyFill="1" applyBorder="1" applyAlignment="1" applyProtection="1">
      <alignment/>
      <protection locked="0"/>
    </xf>
    <xf numFmtId="1" fontId="22" fillId="33" borderId="0" xfId="0" applyNumberFormat="1" applyFont="1" applyFill="1" applyBorder="1" applyAlignment="1" applyProtection="1">
      <alignment/>
      <protection locked="0"/>
    </xf>
    <xf numFmtId="2" fontId="22" fillId="33" borderId="0" xfId="0" applyNumberFormat="1" applyFont="1" applyFill="1" applyBorder="1" applyAlignment="1" applyProtection="1">
      <alignment horizontal="center"/>
      <protection locked="0"/>
    </xf>
    <xf numFmtId="1" fontId="21" fillId="33" borderId="51" xfId="0" applyNumberFormat="1" applyFont="1" applyFill="1" applyBorder="1" applyAlignment="1" applyProtection="1">
      <alignment horizontal="center" vertical="center"/>
      <protection locked="0"/>
    </xf>
    <xf numFmtId="0" fontId="6" fillId="33" borderId="0" xfId="0" applyFont="1" applyFill="1" applyBorder="1" applyAlignment="1" applyProtection="1">
      <alignment horizontal="left" vertical="center" wrapText="1"/>
      <protection/>
    </xf>
    <xf numFmtId="0" fontId="1" fillId="33" borderId="0" xfId="0" applyFont="1" applyFill="1" applyAlignment="1">
      <alignment/>
    </xf>
    <xf numFmtId="174" fontId="0" fillId="33" borderId="0" xfId="0" applyNumberFormat="1" applyFill="1" applyAlignment="1">
      <alignment/>
    </xf>
    <xf numFmtId="22" fontId="28" fillId="33" borderId="0" xfId="0" applyNumberFormat="1" applyFont="1" applyFill="1" applyAlignment="1">
      <alignment horizontal="center" vertical="top"/>
    </xf>
    <xf numFmtId="0" fontId="23" fillId="33" borderId="52" xfId="0" applyFont="1" applyFill="1" applyBorder="1" applyAlignment="1" applyProtection="1">
      <alignment vertical="center"/>
      <protection/>
    </xf>
    <xf numFmtId="0" fontId="12" fillId="33" borderId="53" xfId="0" applyFont="1" applyFill="1" applyBorder="1" applyAlignment="1" applyProtection="1">
      <alignment vertical="center" wrapText="1"/>
      <protection/>
    </xf>
    <xf numFmtId="0" fontId="12" fillId="33" borderId="54" xfId="0" applyFont="1" applyFill="1" applyBorder="1" applyAlignment="1" applyProtection="1">
      <alignment vertical="center" wrapText="1"/>
      <protection/>
    </xf>
    <xf numFmtId="0" fontId="12" fillId="33" borderId="23" xfId="0" applyFont="1" applyFill="1" applyBorder="1" applyAlignment="1" applyProtection="1">
      <alignment vertical="center" wrapText="1"/>
      <protection/>
    </xf>
    <xf numFmtId="0" fontId="0" fillId="33" borderId="55" xfId="0" applyFont="1" applyFill="1" applyBorder="1" applyAlignment="1" applyProtection="1">
      <alignment vertical="center" wrapText="1"/>
      <protection/>
    </xf>
    <xf numFmtId="0" fontId="0" fillId="33" borderId="23" xfId="0" applyFont="1" applyFill="1" applyBorder="1" applyAlignment="1" applyProtection="1">
      <alignment vertical="center" wrapText="1"/>
      <protection/>
    </xf>
    <xf numFmtId="0" fontId="0" fillId="33" borderId="23" xfId="0" applyFont="1" applyFill="1" applyBorder="1" applyAlignment="1" applyProtection="1">
      <alignment horizontal="left" vertical="center" wrapText="1"/>
      <protection/>
    </xf>
    <xf numFmtId="0" fontId="0" fillId="33" borderId="23" xfId="0" applyFont="1" applyFill="1" applyBorder="1" applyAlignment="1" applyProtection="1">
      <alignment/>
      <protection/>
    </xf>
    <xf numFmtId="0" fontId="13" fillId="33" borderId="55" xfId="0" applyFont="1" applyFill="1" applyBorder="1" applyAlignment="1" applyProtection="1">
      <alignment vertical="center" wrapText="1"/>
      <protection/>
    </xf>
    <xf numFmtId="0" fontId="12" fillId="33" borderId="56" xfId="0" applyFont="1" applyFill="1" applyBorder="1" applyAlignment="1" applyProtection="1">
      <alignment vertical="center" wrapText="1"/>
      <protection/>
    </xf>
    <xf numFmtId="0" fontId="23" fillId="33" borderId="57" xfId="0" applyFont="1" applyFill="1" applyBorder="1" applyAlignment="1" applyProtection="1">
      <alignment vertical="center"/>
      <protection/>
    </xf>
    <xf numFmtId="0" fontId="12" fillId="33" borderId="58" xfId="0" applyFont="1" applyFill="1" applyBorder="1" applyAlignment="1" applyProtection="1">
      <alignment vertical="center" wrapText="1"/>
      <protection/>
    </xf>
    <xf numFmtId="3" fontId="6" fillId="33" borderId="59" xfId="0" applyNumberFormat="1" applyFont="1" applyFill="1" applyBorder="1" applyAlignment="1" applyProtection="1">
      <alignment horizontal="center" vertical="center"/>
      <protection/>
    </xf>
    <xf numFmtId="3" fontId="6" fillId="33" borderId="60" xfId="0" applyNumberFormat="1" applyFont="1" applyFill="1" applyBorder="1" applyAlignment="1" applyProtection="1">
      <alignment horizontal="center" vertical="center"/>
      <protection/>
    </xf>
    <xf numFmtId="169" fontId="17" fillId="33" borderId="30" xfId="0" applyNumberFormat="1" applyFont="1" applyFill="1" applyBorder="1" applyAlignment="1" applyProtection="1">
      <alignment horizontal="center" vertical="center"/>
      <protection/>
    </xf>
    <xf numFmtId="4" fontId="0" fillId="33" borderId="61" xfId="0" applyNumberFormat="1" applyFill="1" applyBorder="1" applyAlignment="1" applyProtection="1">
      <alignment horizontal="right" vertical="center" indent="1"/>
      <protection/>
    </xf>
    <xf numFmtId="0" fontId="5" fillId="33" borderId="12" xfId="0" applyFont="1" applyFill="1" applyBorder="1" applyAlignment="1" applyProtection="1">
      <alignment vertical="center"/>
      <protection/>
    </xf>
    <xf numFmtId="0" fontId="0" fillId="33" borderId="25" xfId="0" applyFont="1" applyFill="1" applyBorder="1" applyAlignment="1" applyProtection="1">
      <alignment horizontal="left" vertical="center"/>
      <protection/>
    </xf>
    <xf numFmtId="0" fontId="0" fillId="33" borderId="10" xfId="0" applyFill="1" applyBorder="1" applyAlignment="1" applyProtection="1">
      <alignment/>
      <protection locked="0"/>
    </xf>
    <xf numFmtId="0" fontId="7" fillId="33" borderId="0" xfId="0" applyFont="1" applyFill="1" applyBorder="1" applyAlignment="1" applyProtection="1">
      <alignment/>
      <protection locked="0"/>
    </xf>
    <xf numFmtId="0" fontId="83" fillId="33" borderId="0" xfId="0" applyFont="1" applyFill="1" applyBorder="1" applyAlignment="1" applyProtection="1">
      <alignment/>
      <protection locked="0"/>
    </xf>
    <xf numFmtId="0" fontId="84" fillId="33" borderId="0" xfId="0" applyFont="1" applyFill="1" applyBorder="1" applyAlignment="1" applyProtection="1">
      <alignment horizontal="center" vertical="center"/>
      <protection locked="0"/>
    </xf>
    <xf numFmtId="0" fontId="18" fillId="33" borderId="0" xfId="0" applyFont="1" applyFill="1" applyBorder="1" applyAlignment="1" applyProtection="1">
      <alignment/>
      <protection locked="0"/>
    </xf>
    <xf numFmtId="2" fontId="12" fillId="33" borderId="0" xfId="0" applyNumberFormat="1" applyFont="1" applyFill="1" applyBorder="1" applyAlignment="1" applyProtection="1">
      <alignment vertical="center" wrapText="1"/>
      <protection locked="0"/>
    </xf>
    <xf numFmtId="2" fontId="0" fillId="33" borderId="0" xfId="0" applyNumberFormat="1" applyFont="1" applyFill="1" applyBorder="1" applyAlignment="1" applyProtection="1">
      <alignment vertical="center" wrapText="1"/>
      <protection locked="0"/>
    </xf>
    <xf numFmtId="2" fontId="0" fillId="33" borderId="10" xfId="0" applyNumberFormat="1" applyFont="1" applyFill="1" applyBorder="1" applyAlignment="1" applyProtection="1">
      <alignment vertical="center" wrapText="1"/>
      <protection locked="0"/>
    </xf>
    <xf numFmtId="0" fontId="0" fillId="33" borderId="12" xfId="0" applyFill="1" applyBorder="1" applyAlignment="1" applyProtection="1">
      <alignment/>
      <protection locked="0"/>
    </xf>
    <xf numFmtId="0" fontId="0" fillId="33" borderId="44" xfId="0" applyFill="1" applyBorder="1" applyAlignment="1" applyProtection="1">
      <alignment/>
      <protection locked="0"/>
    </xf>
    <xf numFmtId="0" fontId="0" fillId="33" borderId="45" xfId="0" applyFill="1" applyBorder="1" applyAlignment="1" applyProtection="1">
      <alignment/>
      <protection locked="0"/>
    </xf>
    <xf numFmtId="0" fontId="0" fillId="33" borderId="46" xfId="0" applyFill="1" applyBorder="1" applyAlignment="1" applyProtection="1">
      <alignment/>
      <protection locked="0"/>
    </xf>
    <xf numFmtId="0" fontId="2" fillId="33" borderId="0" xfId="45" applyFill="1" applyAlignment="1" applyProtection="1">
      <alignment/>
      <protection locked="0"/>
    </xf>
    <xf numFmtId="0" fontId="15" fillId="33" borderId="0" xfId="0" applyFont="1" applyFill="1" applyAlignment="1">
      <alignment vertical="center"/>
    </xf>
    <xf numFmtId="0" fontId="15" fillId="33" borderId="62" xfId="0" applyFont="1" applyFill="1" applyBorder="1" applyAlignment="1">
      <alignment vertical="center"/>
    </xf>
    <xf numFmtId="0" fontId="15" fillId="33" borderId="63" xfId="0" applyFont="1" applyFill="1" applyBorder="1" applyAlignment="1">
      <alignment vertical="center"/>
    </xf>
    <xf numFmtId="0" fontId="15" fillId="33" borderId="0" xfId="0" applyFont="1" applyFill="1" applyBorder="1" applyAlignment="1" applyProtection="1">
      <alignment vertical="center"/>
      <protection/>
    </xf>
    <xf numFmtId="0" fontId="15" fillId="33" borderId="0" xfId="0" applyFont="1" applyFill="1" applyBorder="1" applyAlignment="1">
      <alignment vertical="center"/>
    </xf>
    <xf numFmtId="0" fontId="15" fillId="33" borderId="23" xfId="0" applyFont="1" applyFill="1" applyBorder="1" applyAlignment="1">
      <alignment vertical="center"/>
    </xf>
    <xf numFmtId="0" fontId="15" fillId="33" borderId="64" xfId="0" applyFont="1" applyFill="1" applyBorder="1" applyAlignment="1">
      <alignment vertical="center"/>
    </xf>
    <xf numFmtId="0" fontId="15" fillId="33" borderId="65" xfId="0" applyFont="1" applyFill="1" applyBorder="1" applyAlignment="1">
      <alignment vertical="center"/>
    </xf>
    <xf numFmtId="0" fontId="85" fillId="33" borderId="0" xfId="0" applyFont="1" applyFill="1" applyBorder="1" applyAlignment="1" applyProtection="1">
      <alignment horizontal="center" vertical="center"/>
      <protection/>
    </xf>
    <xf numFmtId="0" fontId="15" fillId="33" borderId="0" xfId="0" applyFont="1" applyFill="1" applyBorder="1" applyAlignment="1">
      <alignment horizontal="center" vertical="center"/>
    </xf>
    <xf numFmtId="0" fontId="86" fillId="0" borderId="0" xfId="0" applyFont="1" applyBorder="1" applyAlignment="1">
      <alignment vertical="center"/>
    </xf>
    <xf numFmtId="0" fontId="15" fillId="33" borderId="66" xfId="0" applyFont="1" applyFill="1" applyBorder="1" applyAlignment="1">
      <alignment horizontal="center" vertical="center"/>
    </xf>
    <xf numFmtId="0" fontId="15" fillId="33" borderId="24" xfId="0" applyFont="1" applyFill="1" applyBorder="1" applyAlignment="1">
      <alignment horizontal="center" vertical="center"/>
    </xf>
    <xf numFmtId="0" fontId="15" fillId="33" borderId="67" xfId="0" applyFont="1" applyFill="1" applyBorder="1" applyAlignment="1">
      <alignment horizontal="center" vertical="center"/>
    </xf>
    <xf numFmtId="0" fontId="12" fillId="33" borderId="23" xfId="0" applyFont="1" applyFill="1" applyBorder="1" applyAlignment="1" applyProtection="1">
      <alignment vertical="center" wrapText="1"/>
      <protection/>
    </xf>
    <xf numFmtId="0" fontId="0" fillId="4" borderId="25" xfId="0" applyFill="1" applyBorder="1" applyAlignment="1" applyProtection="1">
      <alignment horizontal="left" vertical="center" indent="1"/>
      <protection/>
    </xf>
    <xf numFmtId="4" fontId="0" fillId="4" borderId="11" xfId="0" applyNumberFormat="1" applyFill="1" applyBorder="1" applyAlignment="1" applyProtection="1">
      <alignment horizontal="right" vertical="center" indent="1"/>
      <protection/>
    </xf>
    <xf numFmtId="3" fontId="0" fillId="4" borderId="19" xfId="0" applyNumberFormat="1" applyFill="1" applyBorder="1" applyAlignment="1" applyProtection="1">
      <alignment horizontal="right" vertical="center" indent="1"/>
      <protection/>
    </xf>
    <xf numFmtId="4" fontId="0" fillId="4" borderId="20" xfId="0" applyNumberFormat="1" applyFill="1" applyBorder="1" applyAlignment="1" applyProtection="1">
      <alignment horizontal="right" vertical="center" indent="1"/>
      <protection/>
    </xf>
    <xf numFmtId="0" fontId="0" fillId="4" borderId="68" xfId="0" applyFont="1" applyFill="1" applyBorder="1" applyAlignment="1" applyProtection="1">
      <alignment horizontal="left" vertical="center" indent="1"/>
      <protection/>
    </xf>
    <xf numFmtId="3" fontId="0" fillId="4" borderId="69" xfId="0" applyNumberFormat="1" applyFill="1" applyBorder="1" applyAlignment="1" applyProtection="1">
      <alignment horizontal="right" vertical="center" indent="1"/>
      <protection/>
    </xf>
    <xf numFmtId="4" fontId="0" fillId="4" borderId="22" xfId="0" applyNumberFormat="1" applyFill="1" applyBorder="1" applyAlignment="1" applyProtection="1">
      <alignment horizontal="right" vertical="center" indent="1"/>
      <protection/>
    </xf>
    <xf numFmtId="0" fontId="0" fillId="5" borderId="70" xfId="0" applyFont="1" applyFill="1" applyBorder="1" applyAlignment="1" applyProtection="1">
      <alignment horizontal="left" vertical="center"/>
      <protection/>
    </xf>
    <xf numFmtId="4" fontId="0" fillId="5" borderId="11" xfId="0" applyNumberFormat="1" applyFill="1" applyBorder="1" applyAlignment="1" applyProtection="1">
      <alignment horizontal="right" vertical="center" indent="1"/>
      <protection/>
    </xf>
    <xf numFmtId="3" fontId="0" fillId="5" borderId="19" xfId="0" applyNumberFormat="1" applyFill="1" applyBorder="1" applyAlignment="1" applyProtection="1">
      <alignment horizontal="right" vertical="center"/>
      <protection/>
    </xf>
    <xf numFmtId="4" fontId="0" fillId="5" borderId="20" xfId="0" applyNumberFormat="1" applyFill="1" applyBorder="1" applyAlignment="1" applyProtection="1">
      <alignment horizontal="right" vertical="center"/>
      <protection/>
    </xf>
    <xf numFmtId="3" fontId="0" fillId="5" borderId="19" xfId="0" applyNumberFormat="1" applyFill="1" applyBorder="1" applyAlignment="1" applyProtection="1">
      <alignment horizontal="right" vertical="center" indent="1"/>
      <protection/>
    </xf>
    <xf numFmtId="4" fontId="0" fillId="5" borderId="20" xfId="0" applyNumberFormat="1" applyFill="1" applyBorder="1" applyAlignment="1" applyProtection="1">
      <alignment horizontal="right" vertical="center" indent="1"/>
      <protection/>
    </xf>
    <xf numFmtId="0" fontId="0" fillId="5" borderId="70" xfId="0" applyFont="1" applyFill="1" applyBorder="1" applyAlignment="1" applyProtection="1">
      <alignment horizontal="left" vertical="center" indent="1"/>
      <protection/>
    </xf>
    <xf numFmtId="4" fontId="0" fillId="6" borderId="11" xfId="0" applyNumberFormat="1" applyFill="1" applyBorder="1" applyAlignment="1" applyProtection="1">
      <alignment horizontal="right" vertical="center" indent="1"/>
      <protection/>
    </xf>
    <xf numFmtId="3" fontId="0" fillId="6" borderId="19" xfId="0" applyNumberFormat="1" applyFill="1" applyBorder="1" applyAlignment="1" applyProtection="1">
      <alignment horizontal="right" vertical="center" indent="1"/>
      <protection/>
    </xf>
    <xf numFmtId="4" fontId="0" fillId="6" borderId="20" xfId="0" applyNumberFormat="1" applyFill="1" applyBorder="1" applyAlignment="1" applyProtection="1">
      <alignment horizontal="right" vertical="center" indent="1"/>
      <protection/>
    </xf>
    <xf numFmtId="0" fontId="0" fillId="6" borderId="70" xfId="0" applyFont="1" applyFill="1" applyBorder="1" applyAlignment="1" applyProtection="1">
      <alignment horizontal="left" vertical="center" indent="1"/>
      <protection/>
    </xf>
    <xf numFmtId="0" fontId="0" fillId="2" borderId="70" xfId="0" applyFont="1" applyFill="1" applyBorder="1" applyAlignment="1" applyProtection="1">
      <alignment horizontal="left" vertical="center" indent="1"/>
      <protection/>
    </xf>
    <xf numFmtId="4" fontId="0" fillId="2" borderId="11" xfId="0" applyNumberFormat="1" applyFill="1" applyBorder="1" applyAlignment="1" applyProtection="1">
      <alignment horizontal="right" vertical="center" indent="1"/>
      <protection/>
    </xf>
    <xf numFmtId="3" fontId="0" fillId="2" borderId="19" xfId="0" applyNumberFormat="1" applyFill="1" applyBorder="1" applyAlignment="1" applyProtection="1">
      <alignment horizontal="right" vertical="center" indent="1"/>
      <protection/>
    </xf>
    <xf numFmtId="4" fontId="0" fillId="2" borderId="20" xfId="0" applyNumberFormat="1" applyFill="1" applyBorder="1" applyAlignment="1" applyProtection="1">
      <alignment horizontal="right" vertical="center" indent="1"/>
      <protection/>
    </xf>
    <xf numFmtId="0" fontId="0" fillId="7" borderId="70" xfId="0" applyFont="1" applyFill="1" applyBorder="1" applyAlignment="1" applyProtection="1">
      <alignment horizontal="left" vertical="center" indent="1"/>
      <protection/>
    </xf>
    <xf numFmtId="4" fontId="0" fillId="7" borderId="11" xfId="0" applyNumberFormat="1" applyFill="1" applyBorder="1" applyAlignment="1" applyProtection="1">
      <alignment horizontal="right" vertical="center" indent="1"/>
      <protection/>
    </xf>
    <xf numFmtId="3" fontId="0" fillId="7" borderId="19" xfId="0" applyNumberFormat="1" applyFill="1" applyBorder="1" applyAlignment="1" applyProtection="1">
      <alignment horizontal="right" vertical="center" indent="1"/>
      <protection/>
    </xf>
    <xf numFmtId="4" fontId="0" fillId="7" borderId="20" xfId="0" applyNumberFormat="1" applyFill="1" applyBorder="1" applyAlignment="1" applyProtection="1">
      <alignment horizontal="right" vertical="center" indent="1"/>
      <protection/>
    </xf>
    <xf numFmtId="3" fontId="0" fillId="7" borderId="71" xfId="0" applyNumberFormat="1" applyFill="1" applyBorder="1" applyAlignment="1" applyProtection="1">
      <alignment horizontal="right" vertical="center" indent="1"/>
      <protection/>
    </xf>
    <xf numFmtId="4" fontId="0" fillId="7" borderId="72" xfId="0" applyNumberFormat="1" applyFill="1" applyBorder="1" applyAlignment="1" applyProtection="1">
      <alignment horizontal="right" vertical="center" indent="1"/>
      <protection/>
    </xf>
    <xf numFmtId="0" fontId="0" fillId="6" borderId="25" xfId="0" applyFont="1" applyFill="1" applyBorder="1" applyAlignment="1" applyProtection="1">
      <alignment horizontal="left" vertical="center" indent="1"/>
      <protection/>
    </xf>
    <xf numFmtId="0" fontId="0" fillId="34" borderId="25" xfId="0" applyFont="1" applyFill="1" applyBorder="1" applyAlignment="1" applyProtection="1">
      <alignment horizontal="left" vertical="center" indent="1"/>
      <protection/>
    </xf>
    <xf numFmtId="4" fontId="0" fillId="34" borderId="11" xfId="0" applyNumberFormat="1" applyFill="1" applyBorder="1" applyAlignment="1" applyProtection="1">
      <alignment horizontal="right" vertical="center" indent="1"/>
      <protection/>
    </xf>
    <xf numFmtId="3" fontId="0" fillId="34" borderId="19" xfId="0" applyNumberFormat="1" applyFill="1" applyBorder="1" applyAlignment="1" applyProtection="1">
      <alignment horizontal="right" vertical="center" indent="1"/>
      <protection/>
    </xf>
    <xf numFmtId="4" fontId="0" fillId="34" borderId="20" xfId="0" applyNumberFormat="1" applyFill="1" applyBorder="1" applyAlignment="1" applyProtection="1">
      <alignment horizontal="right" vertical="center" indent="1"/>
      <protection/>
    </xf>
    <xf numFmtId="0" fontId="0" fillId="34" borderId="70" xfId="0" applyFont="1" applyFill="1" applyBorder="1" applyAlignment="1" applyProtection="1">
      <alignment horizontal="left" vertical="center" indent="1"/>
      <protection/>
    </xf>
    <xf numFmtId="0" fontId="0" fillId="5" borderId="25" xfId="0" applyFont="1" applyFill="1" applyBorder="1" applyAlignment="1">
      <alignment/>
    </xf>
    <xf numFmtId="0" fontId="0" fillId="7" borderId="25" xfId="0" applyFont="1" applyFill="1" applyBorder="1" applyAlignment="1" applyProtection="1">
      <alignment horizontal="left" vertical="center" indent="1"/>
      <protection/>
    </xf>
    <xf numFmtId="4" fontId="0" fillId="7" borderId="73" xfId="0" applyNumberFormat="1" applyFill="1" applyBorder="1" applyAlignment="1" applyProtection="1">
      <alignment horizontal="right" vertical="center" indent="1"/>
      <protection/>
    </xf>
    <xf numFmtId="3" fontId="0" fillId="7" borderId="74" xfId="0" applyNumberFormat="1" applyFill="1" applyBorder="1" applyAlignment="1" applyProtection="1">
      <alignment horizontal="right" vertical="center" indent="1"/>
      <protection/>
    </xf>
    <xf numFmtId="4" fontId="0" fillId="7" borderId="75" xfId="0" applyNumberFormat="1" applyFill="1" applyBorder="1" applyAlignment="1" applyProtection="1">
      <alignment horizontal="right" vertical="center" indent="1"/>
      <protection/>
    </xf>
    <xf numFmtId="0" fontId="0" fillId="27" borderId="25" xfId="0" applyFont="1" applyFill="1" applyBorder="1" applyAlignment="1" applyProtection="1">
      <alignment horizontal="left" vertical="center" indent="1"/>
      <protection/>
    </xf>
    <xf numFmtId="4" fontId="0" fillId="27" borderId="11" xfId="0" applyNumberFormat="1" applyFill="1" applyBorder="1" applyAlignment="1" applyProtection="1">
      <alignment horizontal="right" vertical="center" indent="1"/>
      <protection/>
    </xf>
    <xf numFmtId="3" fontId="0" fillId="27" borderId="19" xfId="0" applyNumberFormat="1" applyFill="1" applyBorder="1" applyAlignment="1" applyProtection="1">
      <alignment horizontal="right" vertical="center" indent="1"/>
      <protection/>
    </xf>
    <xf numFmtId="4" fontId="0" fillId="27" borderId="20" xfId="0" applyNumberFormat="1" applyFill="1" applyBorder="1" applyAlignment="1" applyProtection="1">
      <alignment horizontal="right" vertical="center" indent="1"/>
      <protection/>
    </xf>
    <xf numFmtId="0" fontId="1" fillId="0" borderId="0" xfId="0" applyFont="1" applyAlignment="1">
      <alignment/>
    </xf>
    <xf numFmtId="0" fontId="0" fillId="0" borderId="0" xfId="0" applyFont="1" applyAlignment="1">
      <alignment wrapText="1"/>
    </xf>
    <xf numFmtId="0" fontId="1" fillId="0" borderId="0" xfId="0" applyFont="1" applyAlignment="1">
      <alignment wrapText="1"/>
    </xf>
    <xf numFmtId="0" fontId="28" fillId="0" borderId="0" xfId="0" applyFont="1" applyAlignment="1">
      <alignment wrapText="1"/>
    </xf>
    <xf numFmtId="0" fontId="0" fillId="33" borderId="0" xfId="0" applyFill="1" applyBorder="1" applyAlignment="1" applyProtection="1">
      <alignment horizontal="center"/>
      <protection locked="0"/>
    </xf>
    <xf numFmtId="2" fontId="12" fillId="2" borderId="37" xfId="0" applyNumberFormat="1" applyFont="1" applyFill="1" applyBorder="1" applyAlignment="1" applyProtection="1">
      <alignment horizontal="left" vertical="center" wrapText="1"/>
      <protection locked="0"/>
    </xf>
    <xf numFmtId="2" fontId="12" fillId="2" borderId="38" xfId="0" applyNumberFormat="1" applyFont="1" applyFill="1" applyBorder="1" applyAlignment="1" applyProtection="1">
      <alignment horizontal="left" vertical="center" wrapText="1"/>
      <protection locked="0"/>
    </xf>
    <xf numFmtId="2" fontId="12" fillId="2" borderId="39" xfId="0" applyNumberFormat="1" applyFont="1" applyFill="1" applyBorder="1" applyAlignment="1" applyProtection="1">
      <alignment horizontal="left" vertical="center" wrapText="1"/>
      <protection locked="0"/>
    </xf>
    <xf numFmtId="2" fontId="12" fillId="2" borderId="44" xfId="0" applyNumberFormat="1" applyFont="1" applyFill="1" applyBorder="1" applyAlignment="1" applyProtection="1">
      <alignment horizontal="left" vertical="center" wrapText="1"/>
      <protection locked="0"/>
    </xf>
    <xf numFmtId="2" fontId="12" fillId="2" borderId="45" xfId="0" applyNumberFormat="1" applyFont="1" applyFill="1" applyBorder="1" applyAlignment="1" applyProtection="1">
      <alignment horizontal="left" vertical="center" wrapText="1"/>
      <protection locked="0"/>
    </xf>
    <xf numFmtId="2" fontId="12" fillId="2" borderId="46" xfId="0" applyNumberFormat="1" applyFont="1" applyFill="1" applyBorder="1" applyAlignment="1" applyProtection="1">
      <alignment horizontal="left" vertical="center" wrapText="1"/>
      <protection locked="0"/>
    </xf>
    <xf numFmtId="0" fontId="87" fillId="33" borderId="0" xfId="0" applyFont="1" applyFill="1" applyBorder="1" applyAlignment="1" applyProtection="1">
      <alignment horizontal="center" vertical="center"/>
      <protection locked="0"/>
    </xf>
    <xf numFmtId="0" fontId="88" fillId="33" borderId="0" xfId="0" applyFont="1" applyFill="1" applyAlignment="1" applyProtection="1">
      <alignment horizontal="center"/>
      <protection/>
    </xf>
    <xf numFmtId="0" fontId="23" fillId="33" borderId="76" xfId="0" applyFont="1" applyFill="1" applyBorder="1" applyAlignment="1" applyProtection="1">
      <alignment horizontal="left" vertical="center"/>
      <protection/>
    </xf>
    <xf numFmtId="0" fontId="23" fillId="33" borderId="77" xfId="0" applyFont="1" applyFill="1" applyBorder="1" applyAlignment="1" applyProtection="1">
      <alignment horizontal="left" vertical="center"/>
      <protection/>
    </xf>
    <xf numFmtId="0" fontId="23" fillId="33" borderId="78" xfId="0" applyFont="1" applyFill="1" applyBorder="1" applyAlignment="1" applyProtection="1">
      <alignment horizontal="left" vertical="center"/>
      <protection/>
    </xf>
    <xf numFmtId="0" fontId="23" fillId="33" borderId="76" xfId="0" applyFont="1" applyFill="1" applyBorder="1" applyAlignment="1" applyProtection="1">
      <alignment vertical="center"/>
      <protection/>
    </xf>
    <xf numFmtId="0" fontId="23" fillId="33" borderId="77" xfId="0" applyFont="1" applyFill="1" applyBorder="1" applyAlignment="1" applyProtection="1">
      <alignment vertical="center"/>
      <protection/>
    </xf>
    <xf numFmtId="0" fontId="23" fillId="33" borderId="78" xfId="0" applyFont="1" applyFill="1" applyBorder="1" applyAlignment="1" applyProtection="1">
      <alignment vertical="center"/>
      <protection/>
    </xf>
    <xf numFmtId="0" fontId="0" fillId="0" borderId="78" xfId="0" applyBorder="1" applyAlignment="1">
      <alignment vertical="center"/>
    </xf>
    <xf numFmtId="0" fontId="0" fillId="33" borderId="29" xfId="0" applyFill="1" applyBorder="1" applyAlignment="1" applyProtection="1">
      <alignment horizontal="center" vertical="center" textRotation="90"/>
      <protection/>
    </xf>
    <xf numFmtId="0" fontId="0" fillId="33" borderId="30" xfId="0" applyFill="1" applyBorder="1" applyAlignment="1" applyProtection="1">
      <alignment horizontal="center" vertical="center" textRotation="90"/>
      <protection/>
    </xf>
    <xf numFmtId="0" fontId="16" fillId="33" borderId="12" xfId="0" applyFont="1" applyFill="1" applyBorder="1" applyAlignment="1" applyProtection="1">
      <alignment horizontal="left" vertical="center" wrapText="1"/>
      <protection locked="0"/>
    </xf>
    <xf numFmtId="0" fontId="16" fillId="33" borderId="0" xfId="0" applyFont="1" applyFill="1" applyBorder="1" applyAlignment="1" applyProtection="1">
      <alignment horizontal="left" vertical="center" wrapText="1"/>
      <protection locked="0"/>
    </xf>
    <xf numFmtId="0" fontId="0" fillId="33" borderId="79" xfId="0" applyFill="1" applyBorder="1" applyAlignment="1" applyProtection="1">
      <alignment horizontal="center" vertical="center" textRotation="90"/>
      <protection/>
    </xf>
    <xf numFmtId="0" fontId="0" fillId="33" borderId="80" xfId="0" applyFill="1" applyBorder="1" applyAlignment="1" applyProtection="1">
      <alignment horizontal="center" vertical="center" textRotation="90"/>
      <protection/>
    </xf>
    <xf numFmtId="0" fontId="0" fillId="33" borderId="81" xfId="0" applyFill="1" applyBorder="1" applyAlignment="1" applyProtection="1">
      <alignment horizontal="center" vertical="center" textRotation="90"/>
      <protection/>
    </xf>
    <xf numFmtId="0" fontId="80" fillId="33" borderId="26" xfId="0" applyFont="1" applyFill="1" applyBorder="1" applyAlignment="1" applyProtection="1">
      <alignment horizontal="center" vertical="center" wrapText="1"/>
      <protection/>
    </xf>
    <xf numFmtId="0" fontId="80" fillId="33" borderId="27" xfId="0" applyFont="1" applyFill="1" applyBorder="1" applyAlignment="1" applyProtection="1">
      <alignment horizontal="center" vertical="center" wrapText="1"/>
      <protection/>
    </xf>
    <xf numFmtId="0" fontId="80" fillId="33" borderId="82" xfId="0" applyFont="1" applyFill="1" applyBorder="1" applyAlignment="1" applyProtection="1">
      <alignment horizontal="center" vertical="center" wrapText="1"/>
      <protection/>
    </xf>
    <xf numFmtId="0" fontId="5" fillId="33" borderId="83" xfId="0" applyFont="1" applyFill="1" applyBorder="1" applyAlignment="1" applyProtection="1">
      <alignment horizontal="center" vertical="center" wrapText="1"/>
      <protection locked="0"/>
    </xf>
    <xf numFmtId="0" fontId="5" fillId="33" borderId="77" xfId="0" applyFont="1" applyFill="1" applyBorder="1" applyAlignment="1" applyProtection="1">
      <alignment horizontal="center" vertical="center" wrapText="1"/>
      <protection locked="0"/>
    </xf>
    <xf numFmtId="0" fontId="5" fillId="33" borderId="84" xfId="0" applyFont="1" applyFill="1" applyBorder="1" applyAlignment="1" applyProtection="1">
      <alignment horizontal="center" vertical="center" wrapText="1"/>
      <protection locked="0"/>
    </xf>
    <xf numFmtId="0" fontId="5" fillId="33" borderId="85" xfId="0" applyFont="1" applyFill="1" applyBorder="1" applyAlignment="1" applyProtection="1">
      <alignment horizontal="center" vertical="center" wrapText="1"/>
      <protection locked="0"/>
    </xf>
    <xf numFmtId="0" fontId="5" fillId="33" borderId="86" xfId="0" applyFont="1" applyFill="1" applyBorder="1" applyAlignment="1" applyProtection="1">
      <alignment horizontal="center" vertical="center" wrapText="1"/>
      <protection locked="0"/>
    </xf>
    <xf numFmtId="0" fontId="5" fillId="33" borderId="87" xfId="0" applyFont="1" applyFill="1" applyBorder="1" applyAlignment="1" applyProtection="1">
      <alignment horizontal="center" vertical="center" wrapText="1"/>
      <protection locked="0"/>
    </xf>
    <xf numFmtId="0" fontId="5" fillId="33" borderId="63" xfId="0" applyFont="1" applyFill="1" applyBorder="1" applyAlignment="1" applyProtection="1">
      <alignment horizontal="center" vertical="center" wrapText="1"/>
      <protection locked="0"/>
    </xf>
    <xf numFmtId="0" fontId="5" fillId="33" borderId="23" xfId="0" applyFont="1" applyFill="1" applyBorder="1" applyAlignment="1" applyProtection="1">
      <alignment horizontal="center" vertical="center" wrapText="1"/>
      <protection locked="0"/>
    </xf>
    <xf numFmtId="0" fontId="5" fillId="33" borderId="65" xfId="0" applyFont="1" applyFill="1" applyBorder="1" applyAlignment="1" applyProtection="1">
      <alignment horizontal="center" vertical="center" wrapText="1"/>
      <protection locked="0"/>
    </xf>
    <xf numFmtId="0" fontId="0" fillId="33" borderId="0" xfId="0" applyFill="1" applyAlignment="1" applyProtection="1">
      <alignment horizontal="center" vertical="center" textRotation="90"/>
      <protection locked="0"/>
    </xf>
    <xf numFmtId="0" fontId="16" fillId="33" borderId="12" xfId="0" applyFont="1" applyFill="1" applyBorder="1" applyAlignment="1" applyProtection="1">
      <alignment horizontal="left" vertical="center"/>
      <protection locked="0"/>
    </xf>
    <xf numFmtId="0" fontId="16" fillId="33" borderId="0" xfId="0" applyFont="1" applyFill="1" applyBorder="1" applyAlignment="1" applyProtection="1">
      <alignment horizontal="left" vertical="center"/>
      <protection locked="0"/>
    </xf>
    <xf numFmtId="0" fontId="0" fillId="33" borderId="0" xfId="0" applyFill="1" applyBorder="1" applyAlignment="1">
      <alignment horizontal="left" vertical="center"/>
    </xf>
    <xf numFmtId="0" fontId="16" fillId="33" borderId="88" xfId="0" applyFont="1" applyFill="1" applyBorder="1" applyAlignment="1" applyProtection="1">
      <alignment horizontal="left" vertical="center"/>
      <protection locked="0"/>
    </xf>
    <xf numFmtId="0" fontId="0" fillId="33" borderId="50" xfId="0" applyFill="1" applyBorder="1" applyAlignment="1">
      <alignment horizontal="left" vertical="center"/>
    </xf>
    <xf numFmtId="10" fontId="82" fillId="33" borderId="63" xfId="0" applyNumberFormat="1" applyFont="1" applyFill="1" applyBorder="1" applyAlignment="1" applyProtection="1">
      <alignment horizontal="center" vertical="center"/>
      <protection/>
    </xf>
    <xf numFmtId="10" fontId="82" fillId="33" borderId="65" xfId="0" applyNumberFormat="1" applyFont="1" applyFill="1" applyBorder="1" applyAlignment="1" applyProtection="1">
      <alignment horizontal="center" vertical="center"/>
      <protection/>
    </xf>
    <xf numFmtId="0" fontId="16" fillId="33" borderId="89" xfId="0" applyFont="1" applyFill="1" applyBorder="1" applyAlignment="1" applyProtection="1">
      <alignment horizontal="left" vertical="center"/>
      <protection locked="0"/>
    </xf>
    <xf numFmtId="0" fontId="16" fillId="33" borderId="90" xfId="0" applyFont="1" applyFill="1" applyBorder="1" applyAlignment="1" applyProtection="1">
      <alignment horizontal="left" vertical="center"/>
      <protection locked="0"/>
    </xf>
    <xf numFmtId="0" fontId="82" fillId="33" borderId="66" xfId="0" applyFont="1" applyFill="1" applyBorder="1" applyAlignment="1" applyProtection="1">
      <alignment horizontal="center" vertical="center"/>
      <protection locked="0"/>
    </xf>
    <xf numFmtId="0" fontId="82" fillId="33" borderId="62" xfId="0" applyFont="1" applyFill="1" applyBorder="1" applyAlignment="1" applyProtection="1">
      <alignment horizontal="center" vertical="center"/>
      <protection locked="0"/>
    </xf>
    <xf numFmtId="0" fontId="82" fillId="33" borderId="67" xfId="0" applyFont="1" applyFill="1" applyBorder="1" applyAlignment="1" applyProtection="1">
      <alignment horizontal="center" vertical="center"/>
      <protection locked="0"/>
    </xf>
    <xf numFmtId="0" fontId="82" fillId="33" borderId="64" xfId="0" applyFont="1" applyFill="1" applyBorder="1" applyAlignment="1" applyProtection="1">
      <alignment horizontal="center" vertical="center"/>
      <protection locked="0"/>
    </xf>
    <xf numFmtId="0" fontId="15" fillId="33" borderId="12" xfId="0" applyFont="1" applyFill="1" applyBorder="1" applyAlignment="1">
      <alignment horizontal="left" vertical="center"/>
    </xf>
    <xf numFmtId="0" fontId="15" fillId="33" borderId="0" xfId="0" applyFont="1" applyFill="1" applyBorder="1" applyAlignment="1">
      <alignment horizontal="left" vertical="center"/>
    </xf>
    <xf numFmtId="0" fontId="77" fillId="33" borderId="0" xfId="0" applyFont="1" applyFill="1" applyBorder="1" applyAlignment="1" applyProtection="1">
      <alignment horizontal="left" vertical="center" wrapText="1"/>
      <protection/>
    </xf>
    <xf numFmtId="0" fontId="17" fillId="33" borderId="91" xfId="0" applyFont="1" applyFill="1" applyBorder="1" applyAlignment="1">
      <alignment horizontal="left" vertical="center"/>
    </xf>
    <xf numFmtId="0" fontId="17" fillId="33" borderId="92" xfId="0" applyFont="1" applyFill="1" applyBorder="1" applyAlignment="1">
      <alignment horizontal="left" vertical="center"/>
    </xf>
    <xf numFmtId="0" fontId="17" fillId="33" borderId="93" xfId="0" applyFont="1" applyFill="1" applyBorder="1" applyAlignment="1">
      <alignment horizontal="left" vertical="center"/>
    </xf>
    <xf numFmtId="172" fontId="11" fillId="33" borderId="74" xfId="0" applyNumberFormat="1" applyFont="1" applyFill="1" applyBorder="1" applyAlignment="1" applyProtection="1">
      <alignment horizontal="center" vertical="center" wrapText="1"/>
      <protection/>
    </xf>
    <xf numFmtId="172" fontId="11" fillId="33" borderId="21" xfId="0" applyNumberFormat="1" applyFont="1" applyFill="1" applyBorder="1" applyAlignment="1" applyProtection="1">
      <alignment horizontal="center" vertical="center" wrapText="1"/>
      <protection/>
    </xf>
    <xf numFmtId="0" fontId="80" fillId="33" borderId="28" xfId="0" applyFont="1" applyFill="1" applyBorder="1" applyAlignment="1" applyProtection="1">
      <alignment horizontal="center" vertical="center" wrapText="1"/>
      <protection/>
    </xf>
    <xf numFmtId="0" fontId="5" fillId="33" borderId="83" xfId="0" applyFont="1" applyFill="1" applyBorder="1" applyAlignment="1" applyProtection="1">
      <alignment horizontal="center" vertical="center"/>
      <protection/>
    </xf>
    <xf numFmtId="0" fontId="5" fillId="33" borderId="77" xfId="0" applyFont="1" applyFill="1" applyBorder="1" applyAlignment="1" applyProtection="1">
      <alignment horizontal="center" vertical="center"/>
      <protection/>
    </xf>
    <xf numFmtId="0" fontId="5" fillId="33" borderId="84" xfId="0" applyFont="1" applyFill="1" applyBorder="1" applyAlignment="1" applyProtection="1">
      <alignment horizontal="center" vertical="center"/>
      <protection/>
    </xf>
    <xf numFmtId="0" fontId="21" fillId="33" borderId="29" xfId="0" applyFont="1" applyFill="1" applyBorder="1" applyAlignment="1" applyProtection="1">
      <alignment horizontal="center" vertical="center" wrapText="1"/>
      <protection/>
    </xf>
    <xf numFmtId="0" fontId="21" fillId="33" borderId="30" xfId="0" applyFont="1" applyFill="1" applyBorder="1" applyAlignment="1" applyProtection="1">
      <alignment horizontal="center" vertical="center" wrapText="1"/>
      <protection/>
    </xf>
    <xf numFmtId="0" fontId="21" fillId="33" borderId="34" xfId="0" applyFont="1" applyFill="1" applyBorder="1" applyAlignment="1" applyProtection="1">
      <alignment horizontal="center" vertical="center" wrapText="1"/>
      <protection/>
    </xf>
    <xf numFmtId="0" fontId="21" fillId="33" borderId="79" xfId="0" applyFont="1" applyFill="1" applyBorder="1" applyAlignment="1" applyProtection="1">
      <alignment horizontal="center" vertical="center" wrapText="1"/>
      <protection/>
    </xf>
    <xf numFmtId="0" fontId="21" fillId="33" borderId="80" xfId="0" applyFont="1" applyFill="1" applyBorder="1" applyAlignment="1" applyProtection="1">
      <alignment horizontal="center" vertical="center" wrapText="1"/>
      <protection/>
    </xf>
    <xf numFmtId="0" fontId="21" fillId="33" borderId="81" xfId="0" applyFont="1" applyFill="1" applyBorder="1" applyAlignment="1" applyProtection="1">
      <alignment horizontal="center" vertical="center" wrapText="1"/>
      <protection/>
    </xf>
    <xf numFmtId="0" fontId="87" fillId="33" borderId="0" xfId="0" applyFont="1" applyFill="1" applyAlignment="1">
      <alignment horizontal="center"/>
    </xf>
    <xf numFmtId="0" fontId="21" fillId="33" borderId="94" xfId="0" applyFont="1" applyFill="1" applyBorder="1" applyAlignment="1" applyProtection="1">
      <alignment horizontal="center" vertical="center"/>
      <protection/>
    </xf>
    <xf numFmtId="0" fontId="21" fillId="33" borderId="29" xfId="0" applyFont="1" applyFill="1" applyBorder="1" applyAlignment="1" applyProtection="1">
      <alignment horizontal="center" vertical="center"/>
      <protection/>
    </xf>
    <xf numFmtId="0" fontId="21" fillId="33" borderId="95" xfId="0" applyFont="1" applyFill="1" applyBorder="1" applyAlignment="1" applyProtection="1">
      <alignment horizontal="center" vertical="center"/>
      <protection/>
    </xf>
    <xf numFmtId="0" fontId="21" fillId="33" borderId="34" xfId="0" applyFont="1" applyFill="1" applyBorder="1" applyAlignment="1" applyProtection="1">
      <alignment horizontal="center" vertical="center"/>
      <protection/>
    </xf>
    <xf numFmtId="0" fontId="21" fillId="33" borderId="94" xfId="0" applyFont="1" applyFill="1" applyBorder="1" applyAlignment="1" applyProtection="1">
      <alignment horizontal="center" vertical="center" wrapText="1"/>
      <protection/>
    </xf>
    <xf numFmtId="0" fontId="21" fillId="33" borderId="95"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3" fontId="6" fillId="33" borderId="47" xfId="0" applyNumberFormat="1" applyFont="1" applyFill="1" applyBorder="1" applyAlignment="1" applyProtection="1">
      <alignment horizontal="center" vertical="center"/>
      <protection/>
    </xf>
    <xf numFmtId="3" fontId="6" fillId="33" borderId="96" xfId="0" applyNumberFormat="1" applyFont="1" applyFill="1" applyBorder="1" applyAlignment="1" applyProtection="1">
      <alignment horizontal="center" vertical="center"/>
      <protection/>
    </xf>
    <xf numFmtId="0" fontId="21" fillId="33" borderId="90" xfId="0" applyFont="1" applyFill="1" applyBorder="1" applyAlignment="1" applyProtection="1">
      <alignment horizontal="center" vertical="center" wrapText="1"/>
      <protection/>
    </xf>
    <xf numFmtId="0" fontId="21" fillId="33" borderId="50"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
    <dxf>
      <font>
        <b/>
        <i val="0"/>
        <color rgb="FFFF0000"/>
      </font>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OUTIL DE CALCUL'!A1" /><Relationship Id="rId2" Type="http://schemas.openxmlformats.org/officeDocument/2006/relationships/image" Target="../media/image4.png" /><Relationship Id="rId3" Type="http://schemas.openxmlformats.org/officeDocument/2006/relationships/image" Target="../media/image1.jpeg" /><Relationship Id="rId4" Type="http://schemas.openxmlformats.org/officeDocument/2006/relationships/hyperlink" Target="#NOTICE!A1" /><Relationship Id="rId5" Type="http://schemas.openxmlformats.org/officeDocument/2006/relationships/image" Target="../media/image3.png" /><Relationship Id="rId6" Type="http://schemas.openxmlformats.org/officeDocument/2006/relationships/hyperlink" Target="#'DONNEES ADMINISTRATIVES'!A1" /><Relationship Id="rId7"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hyperlink" Target="#'SYNTHESE DE VOS DONNEES ANR'!A1" /><Relationship Id="rId2" Type="http://schemas.openxmlformats.org/officeDocument/2006/relationships/image" Target="../media/image8.jpeg" /><Relationship Id="rId3"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hyperlink" Target="http://www.agence-nationale-recherche.fr/fileadmin/aap/2017/ANR-plan-action-2017.pdf" TargetMode="External" /><Relationship Id="rId3" Type="http://schemas.openxmlformats.org/officeDocument/2006/relationships/hyperlink" Target="http://www.agence-nationale-recherche.fr/fileadmin/aap/2017/ANR-plan-action-2017.pdf" TargetMode="External" /><Relationship Id="rId4" Type="http://schemas.openxmlformats.org/officeDocument/2006/relationships/hyperlink" Target="http://www.agence-nationale-recherche.fr/fileadmin/aap/2017/aap-generique-anr-2017.pdf" TargetMode="External" /><Relationship Id="rId5" Type="http://schemas.openxmlformats.org/officeDocument/2006/relationships/hyperlink" Target="http://www.agence-nationale-recherche.fr/fileadmin/aap/2017/aap-generique-anr-2017.pdf" TargetMode="External" /><Relationship Id="rId6" Type="http://schemas.openxmlformats.org/officeDocument/2006/relationships/hyperlink" Target="http://www.agence-nationale-recherche.fr/fileadmin/documents/2017/ANR-Reglement-financier-2016.pdf" TargetMode="External" /><Relationship Id="rId7" Type="http://schemas.openxmlformats.org/officeDocument/2006/relationships/hyperlink" Target="http://www.agence-nationale-recherche.fr/fileadmin/documents/2017/ANR-Reglement-financier-2016.pdf" TargetMode="External" /><Relationship Id="rId8" Type="http://schemas.openxmlformats.org/officeDocument/2006/relationships/hyperlink" Target="http://www.agence-nationale-recherche.fr/?id=1645" TargetMode="External" /><Relationship Id="rId9" Type="http://schemas.openxmlformats.org/officeDocument/2006/relationships/hyperlink" Target="http://www.agence-nationale-recherche.fr/?id=1645" TargetMode="External" /><Relationship Id="rId10" Type="http://schemas.openxmlformats.org/officeDocument/2006/relationships/hyperlink" Target="http://www.agence-nationale-recherche.fr/fileadmin/aap/2017/aapg-2017-trame-pre-proposition-VF.docx" TargetMode="External" /><Relationship Id="rId11" Type="http://schemas.openxmlformats.org/officeDocument/2006/relationships/hyperlink" Target="http://www.agence-nationale-recherche.fr/fileadmin/aap/2017/aapg-2017-trame-pre-proposition-VF.docx"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752475</xdr:colOff>
      <xdr:row>9</xdr:row>
      <xdr:rowOff>704850</xdr:rowOff>
    </xdr:from>
    <xdr:to>
      <xdr:col>9</xdr:col>
      <xdr:colOff>266700</xdr:colOff>
      <xdr:row>9</xdr:row>
      <xdr:rowOff>2524125</xdr:rowOff>
    </xdr:to>
    <xdr:grpSp>
      <xdr:nvGrpSpPr>
        <xdr:cNvPr id="1" name="Groupe 8">
          <a:hlinkClick r:id="rId1"/>
        </xdr:cNvPr>
        <xdr:cNvGrpSpPr>
          <a:grpSpLocks/>
        </xdr:cNvGrpSpPr>
      </xdr:nvGrpSpPr>
      <xdr:grpSpPr>
        <a:xfrm>
          <a:off x="6267450" y="4448175"/>
          <a:ext cx="1819275" cy="1819275"/>
          <a:chOff x="190500" y="2924175"/>
          <a:chExt cx="2047876" cy="2009776"/>
        </a:xfrm>
        <a:solidFill>
          <a:srgbClr val="FFFFFF"/>
        </a:solidFill>
      </xdr:grpSpPr>
      <xdr:sp>
        <xdr:nvSpPr>
          <xdr:cNvPr id="2" name="Ellipse 11"/>
          <xdr:cNvSpPr>
            <a:spLocks/>
          </xdr:cNvSpPr>
        </xdr:nvSpPr>
        <xdr:spPr>
          <a:xfrm>
            <a:off x="190500" y="2924175"/>
            <a:ext cx="2047876" cy="2009776"/>
          </a:xfrm>
          <a:prstGeom prst="ellipse">
            <a:avLst/>
          </a:prstGeom>
          <a:solidFill>
            <a:srgbClr val="FFFFFF"/>
          </a:solidFill>
          <a:ln w="25400" cmpd="sng">
            <a:solidFill>
              <a:srgbClr val="1F497D"/>
            </a:solidFill>
            <a:headEnd type="none"/>
            <a:tailEnd type="none"/>
          </a:ln>
        </xdr:spPr>
        <xdr:txBody>
          <a:bodyPr vertOverflow="clip" wrap="square"/>
          <a:p>
            <a:pPr algn="ctr">
              <a:defRPr/>
            </a:pPr>
            <a:r>
              <a:rPr lang="en-US" cap="none" sz="1100" b="1" i="0" u="none" baseline="0">
                <a:solidFill>
                  <a:srgbClr val="000000"/>
                </a:solidFill>
              </a:rPr>
              <a:t>OUTIL</a:t>
            </a:r>
            <a:r>
              <a:rPr lang="en-US" cap="none" sz="1100" b="1" i="0" u="none" baseline="0">
                <a:solidFill>
                  <a:srgbClr val="000000"/>
                </a:solidFill>
              </a:rPr>
              <a:t> DE CALCUL </a:t>
            </a:r>
          </a:p>
        </xdr:txBody>
      </xdr:sp>
      <xdr:pic>
        <xdr:nvPicPr>
          <xdr:cNvPr id="3" name="Image 7"/>
          <xdr:cNvPicPr preferRelativeResize="1">
            <a:picLocks noChangeAspect="1"/>
          </xdr:cNvPicPr>
        </xdr:nvPicPr>
        <xdr:blipFill>
          <a:blip r:embed="rId2"/>
          <a:stretch>
            <a:fillRect/>
          </a:stretch>
        </xdr:blipFill>
        <xdr:spPr>
          <a:xfrm>
            <a:off x="819198" y="3590918"/>
            <a:ext cx="747475" cy="904902"/>
          </a:xfrm>
          <a:prstGeom prst="rect">
            <a:avLst/>
          </a:prstGeom>
          <a:noFill/>
          <a:ln w="9525" cmpd="sng">
            <a:noFill/>
          </a:ln>
        </xdr:spPr>
      </xdr:pic>
    </xdr:grpSp>
    <xdr:clientData/>
  </xdr:twoCellAnchor>
  <xdr:twoCellAnchor editAs="oneCell">
    <xdr:from>
      <xdr:col>1</xdr:col>
      <xdr:colOff>104775</xdr:colOff>
      <xdr:row>1</xdr:row>
      <xdr:rowOff>104775</xdr:rowOff>
    </xdr:from>
    <xdr:to>
      <xdr:col>1</xdr:col>
      <xdr:colOff>1438275</xdr:colOff>
      <xdr:row>7</xdr:row>
      <xdr:rowOff>171450</xdr:rowOff>
    </xdr:to>
    <xdr:pic>
      <xdr:nvPicPr>
        <xdr:cNvPr id="4" name="Picture 68" descr="Nouvelle image"/>
        <xdr:cNvPicPr preferRelativeResize="1">
          <a:picLocks noChangeAspect="1"/>
        </xdr:cNvPicPr>
      </xdr:nvPicPr>
      <xdr:blipFill>
        <a:blip r:embed="rId3"/>
        <a:stretch>
          <a:fillRect/>
        </a:stretch>
      </xdr:blipFill>
      <xdr:spPr>
        <a:xfrm>
          <a:off x="619125" y="266700"/>
          <a:ext cx="1333500" cy="1371600"/>
        </a:xfrm>
        <a:prstGeom prst="rect">
          <a:avLst/>
        </a:prstGeom>
        <a:solidFill>
          <a:srgbClr val="FFFFFF"/>
        </a:solidFill>
        <a:ln w="9525" cmpd="sng">
          <a:noFill/>
        </a:ln>
      </xdr:spPr>
    </xdr:pic>
    <xdr:clientData/>
  </xdr:twoCellAnchor>
  <xdr:twoCellAnchor>
    <xdr:from>
      <xdr:col>1</xdr:col>
      <xdr:colOff>1581150</xdr:colOff>
      <xdr:row>9</xdr:row>
      <xdr:rowOff>733425</xdr:rowOff>
    </xdr:from>
    <xdr:to>
      <xdr:col>3</xdr:col>
      <xdr:colOff>685800</xdr:colOff>
      <xdr:row>9</xdr:row>
      <xdr:rowOff>2552700</xdr:rowOff>
    </xdr:to>
    <xdr:grpSp>
      <xdr:nvGrpSpPr>
        <xdr:cNvPr id="5" name="Groupe 13">
          <a:hlinkClick r:id="rId4"/>
        </xdr:cNvPr>
        <xdr:cNvGrpSpPr>
          <a:grpSpLocks/>
        </xdr:cNvGrpSpPr>
      </xdr:nvGrpSpPr>
      <xdr:grpSpPr>
        <a:xfrm>
          <a:off x="2095500" y="4476750"/>
          <a:ext cx="1819275" cy="1819275"/>
          <a:chOff x="2990850" y="2828925"/>
          <a:chExt cx="2047876" cy="2009776"/>
        </a:xfrm>
        <a:solidFill>
          <a:srgbClr val="FFFFFF"/>
        </a:solidFill>
      </xdr:grpSpPr>
      <xdr:sp>
        <xdr:nvSpPr>
          <xdr:cNvPr id="6" name="Ellipse 15"/>
          <xdr:cNvSpPr>
            <a:spLocks/>
          </xdr:cNvSpPr>
        </xdr:nvSpPr>
        <xdr:spPr>
          <a:xfrm>
            <a:off x="2990850" y="2828925"/>
            <a:ext cx="2047876" cy="2009776"/>
          </a:xfrm>
          <a:prstGeom prst="ellipse">
            <a:avLst/>
          </a:prstGeom>
          <a:solidFill>
            <a:srgbClr val="FFFFFF"/>
          </a:solidFill>
          <a:ln w="25400" cmpd="sng">
            <a:solidFill>
              <a:srgbClr val="1F497D"/>
            </a:solidFill>
            <a:headEnd type="none"/>
            <a:tailEnd type="none"/>
          </a:ln>
        </xdr:spPr>
        <xdr:txBody>
          <a:bodyPr vertOverflow="clip" wrap="square"/>
          <a:p>
            <a:pPr algn="ctr">
              <a:defRPr/>
            </a:pPr>
            <a:r>
              <a:rPr lang="en-US" cap="none" sz="1100" b="1" i="0" u="none" baseline="0">
                <a:solidFill>
                  <a:srgbClr val="000000"/>
                </a:solidFill>
              </a:rPr>
              <a:t>NOTICE</a:t>
            </a:r>
          </a:p>
        </xdr:txBody>
      </xdr:sp>
      <xdr:pic>
        <xdr:nvPicPr>
          <xdr:cNvPr id="7" name="Image 9"/>
          <xdr:cNvPicPr preferRelativeResize="1">
            <a:picLocks noChangeAspect="1"/>
          </xdr:cNvPicPr>
        </xdr:nvPicPr>
        <xdr:blipFill>
          <a:blip r:embed="rId5"/>
          <a:stretch>
            <a:fillRect/>
          </a:stretch>
        </xdr:blipFill>
        <xdr:spPr>
          <a:xfrm>
            <a:off x="3410153" y="3572040"/>
            <a:ext cx="1218998" cy="914448"/>
          </a:xfrm>
          <a:prstGeom prst="rect">
            <a:avLst/>
          </a:prstGeom>
          <a:noFill/>
          <a:ln w="9525" cmpd="sng">
            <a:noFill/>
          </a:ln>
        </xdr:spPr>
      </xdr:pic>
    </xdr:grpSp>
    <xdr:clientData/>
  </xdr:twoCellAnchor>
  <xdr:twoCellAnchor>
    <xdr:from>
      <xdr:col>4</xdr:col>
      <xdr:colOff>152400</xdr:colOff>
      <xdr:row>9</xdr:row>
      <xdr:rowOff>714375</xdr:rowOff>
    </xdr:from>
    <xdr:to>
      <xdr:col>6</xdr:col>
      <xdr:colOff>447675</xdr:colOff>
      <xdr:row>9</xdr:row>
      <xdr:rowOff>2486025</xdr:rowOff>
    </xdr:to>
    <xdr:grpSp>
      <xdr:nvGrpSpPr>
        <xdr:cNvPr id="8" name="Groupe 27">
          <a:hlinkClick r:id="rId6"/>
        </xdr:cNvPr>
        <xdr:cNvGrpSpPr>
          <a:grpSpLocks noChangeAspect="1"/>
        </xdr:cNvGrpSpPr>
      </xdr:nvGrpSpPr>
      <xdr:grpSpPr>
        <a:xfrm>
          <a:off x="4143375" y="4457700"/>
          <a:ext cx="1819275" cy="1771650"/>
          <a:chOff x="3305174" y="2905124"/>
          <a:chExt cx="1962151" cy="1924051"/>
        </a:xfrm>
        <a:solidFill>
          <a:srgbClr val="FFFFFF"/>
        </a:solidFill>
      </xdr:grpSpPr>
      <xdr:sp>
        <xdr:nvSpPr>
          <xdr:cNvPr id="9" name="Ellipse 25"/>
          <xdr:cNvSpPr>
            <a:spLocks/>
          </xdr:cNvSpPr>
        </xdr:nvSpPr>
        <xdr:spPr>
          <a:xfrm>
            <a:off x="3305174" y="2905124"/>
            <a:ext cx="1962151" cy="1924051"/>
          </a:xfrm>
          <a:prstGeom prst="ellipse">
            <a:avLst/>
          </a:prstGeom>
          <a:solidFill>
            <a:srgbClr val="FFFFFF"/>
          </a:solidFill>
          <a:ln w="25400" cmpd="sng">
            <a:solidFill>
              <a:srgbClr val="1F497D"/>
            </a:solidFill>
            <a:headEnd type="none"/>
            <a:tailEnd type="none"/>
          </a:ln>
        </xdr:spPr>
        <xdr:txBody>
          <a:bodyPr vertOverflow="clip" wrap="square"/>
          <a:p>
            <a:pPr algn="ctr">
              <a:defRPr/>
            </a:pPr>
            <a:r>
              <a:rPr lang="en-US" cap="none" sz="1100" b="1" i="0" u="none" baseline="0">
                <a:solidFill>
                  <a:srgbClr val="000000"/>
                </a:solidFill>
              </a:rPr>
              <a:t>DONNEES ADMINISTRATIVES  </a:t>
            </a:r>
          </a:p>
        </xdr:txBody>
      </xdr:sp>
      <xdr:pic>
        <xdr:nvPicPr>
          <xdr:cNvPr id="10" name="Image 23"/>
          <xdr:cNvPicPr preferRelativeResize="1">
            <a:picLocks noChangeAspect="1"/>
          </xdr:cNvPicPr>
        </xdr:nvPicPr>
        <xdr:blipFill>
          <a:blip r:embed="rId7"/>
          <a:stretch>
            <a:fillRect/>
          </a:stretch>
        </xdr:blipFill>
        <xdr:spPr>
          <a:xfrm>
            <a:off x="3762355" y="3630972"/>
            <a:ext cx="1205742" cy="90286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742950</xdr:colOff>
      <xdr:row>9</xdr:row>
      <xdr:rowOff>85725</xdr:rowOff>
    </xdr:from>
    <xdr:to>
      <xdr:col>2</xdr:col>
      <xdr:colOff>6162675</xdr:colOff>
      <xdr:row>19</xdr:row>
      <xdr:rowOff>9525</xdr:rowOff>
    </xdr:to>
    <xdr:pic>
      <xdr:nvPicPr>
        <xdr:cNvPr id="1" name="Image 4"/>
        <xdr:cNvPicPr preferRelativeResize="1">
          <a:picLocks noChangeAspect="1"/>
        </xdr:cNvPicPr>
      </xdr:nvPicPr>
      <xdr:blipFill>
        <a:blip r:embed="rId1"/>
        <a:stretch>
          <a:fillRect/>
        </a:stretch>
      </xdr:blipFill>
      <xdr:spPr>
        <a:xfrm>
          <a:off x="4210050" y="2486025"/>
          <a:ext cx="5419725" cy="1543050"/>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676275</xdr:colOff>
      <xdr:row>38</xdr:row>
      <xdr:rowOff>28575</xdr:rowOff>
    </xdr:to>
    <xdr:pic>
      <xdr:nvPicPr>
        <xdr:cNvPr id="1" name="Image 11"/>
        <xdr:cNvPicPr preferRelativeResize="1">
          <a:picLocks noChangeAspect="1"/>
        </xdr:cNvPicPr>
      </xdr:nvPicPr>
      <xdr:blipFill>
        <a:blip r:embed="rId1"/>
        <a:stretch>
          <a:fillRect/>
        </a:stretch>
      </xdr:blipFill>
      <xdr:spPr>
        <a:xfrm>
          <a:off x="0" y="0"/>
          <a:ext cx="7534275" cy="6181725"/>
        </a:xfrm>
        <a:prstGeom prst="rect">
          <a:avLst/>
        </a:prstGeom>
        <a:noFill/>
        <a:ln w="9525" cmpd="sng">
          <a:noFill/>
        </a:ln>
      </xdr:spPr>
    </xdr:pic>
    <xdr:clientData/>
  </xdr:twoCellAnchor>
  <xdr:twoCellAnchor>
    <xdr:from>
      <xdr:col>3</xdr:col>
      <xdr:colOff>171450</xdr:colOff>
      <xdr:row>35</xdr:row>
      <xdr:rowOff>9525</xdr:rowOff>
    </xdr:from>
    <xdr:to>
      <xdr:col>5</xdr:col>
      <xdr:colOff>219075</xdr:colOff>
      <xdr:row>35</xdr:row>
      <xdr:rowOff>142875</xdr:rowOff>
    </xdr:to>
    <xdr:sp>
      <xdr:nvSpPr>
        <xdr:cNvPr id="2" name="Rectangle 4"/>
        <xdr:cNvSpPr>
          <a:spLocks/>
        </xdr:cNvSpPr>
      </xdr:nvSpPr>
      <xdr:spPr>
        <a:xfrm>
          <a:off x="2457450" y="5676900"/>
          <a:ext cx="1571625"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142875</xdr:colOff>
      <xdr:row>23</xdr:row>
      <xdr:rowOff>104775</xdr:rowOff>
    </xdr:from>
    <xdr:to>
      <xdr:col>1</xdr:col>
      <xdr:colOff>619125</xdr:colOff>
      <xdr:row>24</xdr:row>
      <xdr:rowOff>66675</xdr:rowOff>
    </xdr:to>
    <xdr:sp>
      <xdr:nvSpPr>
        <xdr:cNvPr id="3" name="Rectangle 6"/>
        <xdr:cNvSpPr>
          <a:spLocks/>
        </xdr:cNvSpPr>
      </xdr:nvSpPr>
      <xdr:spPr>
        <a:xfrm>
          <a:off x="904875" y="3829050"/>
          <a:ext cx="476250" cy="123825"/>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133350</xdr:colOff>
      <xdr:row>25</xdr:row>
      <xdr:rowOff>47625</xdr:rowOff>
    </xdr:from>
    <xdr:to>
      <xdr:col>2</xdr:col>
      <xdr:colOff>0</xdr:colOff>
      <xdr:row>26</xdr:row>
      <xdr:rowOff>19050</xdr:rowOff>
    </xdr:to>
    <xdr:sp>
      <xdr:nvSpPr>
        <xdr:cNvPr id="4" name="Rectangle 7"/>
        <xdr:cNvSpPr>
          <a:spLocks/>
        </xdr:cNvSpPr>
      </xdr:nvSpPr>
      <xdr:spPr>
        <a:xfrm>
          <a:off x="895350" y="4095750"/>
          <a:ext cx="628650" cy="13335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581025</xdr:colOff>
      <xdr:row>31</xdr:row>
      <xdr:rowOff>114300</xdr:rowOff>
    </xdr:from>
    <xdr:to>
      <xdr:col>4</xdr:col>
      <xdr:colOff>561975</xdr:colOff>
      <xdr:row>32</xdr:row>
      <xdr:rowOff>66675</xdr:rowOff>
    </xdr:to>
    <xdr:sp>
      <xdr:nvSpPr>
        <xdr:cNvPr id="5" name="Rectangle 5"/>
        <xdr:cNvSpPr>
          <a:spLocks/>
        </xdr:cNvSpPr>
      </xdr:nvSpPr>
      <xdr:spPr>
        <a:xfrm>
          <a:off x="2105025" y="5133975"/>
          <a:ext cx="1504950" cy="114300"/>
        </a:xfrm>
        <a:prstGeom prst="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7</xdr:col>
      <xdr:colOff>114300</xdr:colOff>
      <xdr:row>27</xdr:row>
      <xdr:rowOff>114300</xdr:rowOff>
    </xdr:from>
    <xdr:to>
      <xdr:col>10</xdr:col>
      <xdr:colOff>647700</xdr:colOff>
      <xdr:row>38</xdr:row>
      <xdr:rowOff>114300</xdr:rowOff>
    </xdr:to>
    <xdr:sp>
      <xdr:nvSpPr>
        <xdr:cNvPr id="6" name="Rectangle 2"/>
        <xdr:cNvSpPr>
          <a:spLocks/>
        </xdr:cNvSpPr>
      </xdr:nvSpPr>
      <xdr:spPr>
        <a:xfrm>
          <a:off x="5448300" y="4486275"/>
          <a:ext cx="2819400" cy="17811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rPr>
            <a:t>Si le CNRS est également l'hébergeur, inscrire comme n</a:t>
          </a:r>
          <a:r>
            <a:rPr lang="en-US" cap="none" sz="1100" b="0" i="0" u="none" baseline="0">
              <a:solidFill>
                <a:srgbClr val="000000"/>
              </a:solidFill>
            </a:rPr>
            <a:t>°</a:t>
          </a:r>
          <a:r>
            <a:rPr lang="en-US" cap="none" sz="1100" b="0" i="0" u="none" baseline="0">
              <a:solidFill>
                <a:srgbClr val="000000"/>
              </a:solidFill>
            </a:rPr>
            <a:t>SIRET 18008901300668 et cliquer sur « enregistrer et vérifier… ».
</a:t>
          </a:r>
          <a:r>
            <a:rPr lang="en-US" cap="none" sz="1100" b="0" i="0" u="none" baseline="0">
              <a:solidFill>
                <a:srgbClr val="000000"/>
              </a:solidFill>
            </a:rPr>
            <a:t>Dans le cas d’une autre tutelle hébergeante faire la même manipulation avec le</a:t>
          </a:r>
          <a:r>
            <a:rPr lang="en-US" cap="none" sz="1100" b="0" i="0" u="none" baseline="0">
              <a:solidFill>
                <a:srgbClr val="000000"/>
              </a:solidFill>
            </a:rPr>
            <a:t> n</a:t>
          </a:r>
          <a:r>
            <a:rPr lang="en-US" cap="none" sz="1100" b="0" i="0" u="none" baseline="0">
              <a:solidFill>
                <a:srgbClr val="000000"/>
              </a:solidFill>
            </a:rPr>
            <a:t>°</a:t>
          </a:r>
          <a:r>
            <a:rPr lang="en-US" cap="none" sz="1100" b="0" i="0" u="none" baseline="0">
              <a:solidFill>
                <a:srgbClr val="000000"/>
              </a:solidFill>
            </a:rPr>
            <a:t> SIRET approprié</a:t>
          </a:r>
        </a:p>
      </xdr:txBody>
    </xdr:sp>
    <xdr:clientData/>
  </xdr:twoCellAnchor>
  <xdr:twoCellAnchor editAs="oneCell">
    <xdr:from>
      <xdr:col>0</xdr:col>
      <xdr:colOff>0</xdr:colOff>
      <xdr:row>42</xdr:row>
      <xdr:rowOff>0</xdr:rowOff>
    </xdr:from>
    <xdr:to>
      <xdr:col>11</xdr:col>
      <xdr:colOff>495300</xdr:colOff>
      <xdr:row>74</xdr:row>
      <xdr:rowOff>47625</xdr:rowOff>
    </xdr:to>
    <xdr:pic>
      <xdr:nvPicPr>
        <xdr:cNvPr id="7" name="Image 15"/>
        <xdr:cNvPicPr preferRelativeResize="1">
          <a:picLocks noChangeAspect="1"/>
        </xdr:cNvPicPr>
      </xdr:nvPicPr>
      <xdr:blipFill>
        <a:blip r:embed="rId2"/>
        <a:stretch>
          <a:fillRect/>
        </a:stretch>
      </xdr:blipFill>
      <xdr:spPr>
        <a:xfrm>
          <a:off x="0" y="6800850"/>
          <a:ext cx="8877300" cy="5229225"/>
        </a:xfrm>
        <a:prstGeom prst="rect">
          <a:avLst/>
        </a:prstGeom>
        <a:noFill/>
        <a:ln w="9525" cmpd="sng">
          <a:noFill/>
        </a:ln>
      </xdr:spPr>
    </xdr:pic>
    <xdr:clientData/>
  </xdr:twoCellAnchor>
  <xdr:twoCellAnchor>
    <xdr:from>
      <xdr:col>4</xdr:col>
      <xdr:colOff>47625</xdr:colOff>
      <xdr:row>16</xdr:row>
      <xdr:rowOff>133350</xdr:rowOff>
    </xdr:from>
    <xdr:to>
      <xdr:col>6</xdr:col>
      <xdr:colOff>714375</xdr:colOff>
      <xdr:row>20</xdr:row>
      <xdr:rowOff>28575</xdr:rowOff>
    </xdr:to>
    <xdr:sp>
      <xdr:nvSpPr>
        <xdr:cNvPr id="8" name="Rectangle 18"/>
        <xdr:cNvSpPr>
          <a:spLocks/>
        </xdr:cNvSpPr>
      </xdr:nvSpPr>
      <xdr:spPr>
        <a:xfrm>
          <a:off x="3095625" y="2724150"/>
          <a:ext cx="2190750" cy="54292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anchor="ctr"/>
        <a:p>
          <a:pPr algn="ctr">
            <a:defRPr/>
          </a:pPr>
          <a:r>
            <a:rPr lang="en-US" cap="none" sz="1100" b="0" i="0" u="none" baseline="0">
              <a:solidFill>
                <a:srgbClr val="000000"/>
              </a:solidFill>
            </a:rPr>
            <a:t>Pour la délégation Rhône</a:t>
          </a:r>
          <a:r>
            <a:rPr lang="en-US" cap="none" sz="1100" b="0" i="0" u="none" baseline="0">
              <a:solidFill>
                <a:srgbClr val="000000"/>
              </a:solidFill>
            </a:rPr>
            <a:t> Auvergne
</a:t>
          </a:r>
          <a:r>
            <a:rPr lang="en-US" cap="none" sz="1100" b="0" i="0" u="none" baseline="0">
              <a:solidFill>
                <a:srgbClr val="000000"/>
              </a:solidFill>
            </a:rPr>
            <a:t>n</a:t>
          </a:r>
          <a:r>
            <a:rPr lang="en-US" cap="none" sz="1100" b="0" i="0" u="none" baseline="0">
              <a:solidFill>
                <a:srgbClr val="000000"/>
              </a:solidFill>
            </a:rPr>
            <a:t>°</a:t>
          </a:r>
          <a:r>
            <a:rPr lang="en-US" cap="none" sz="1100" b="0" i="0" u="none" baseline="0">
              <a:solidFill>
                <a:srgbClr val="000000"/>
              </a:solidFill>
            </a:rPr>
            <a:t>SIRET 18008901300668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31</xdr:row>
      <xdr:rowOff>152400</xdr:rowOff>
    </xdr:from>
    <xdr:to>
      <xdr:col>9</xdr:col>
      <xdr:colOff>19050</xdr:colOff>
      <xdr:row>33</xdr:row>
      <xdr:rowOff>152400</xdr:rowOff>
    </xdr:to>
    <xdr:sp>
      <xdr:nvSpPr>
        <xdr:cNvPr id="1" name="Rectangle à coins arrondis 2">
          <a:hlinkClick r:id="rId1"/>
        </xdr:cNvPr>
        <xdr:cNvSpPr>
          <a:spLocks/>
        </xdr:cNvSpPr>
      </xdr:nvSpPr>
      <xdr:spPr>
        <a:xfrm>
          <a:off x="6934200" y="6191250"/>
          <a:ext cx="1323975" cy="400050"/>
        </a:xfrm>
        <a:prstGeom prst="roundRect">
          <a:avLst/>
        </a:prstGeom>
        <a:solidFill>
          <a:srgbClr val="800000"/>
        </a:solidFill>
        <a:ln w="9525" cmpd="sng">
          <a:noFill/>
        </a:ln>
      </xdr:spPr>
      <xdr:txBody>
        <a:bodyPr vertOverflow="clip" wrap="square"/>
        <a:p>
          <a:pPr algn="ctr">
            <a:defRPr/>
          </a:pPr>
          <a:r>
            <a:rPr lang="en-US" cap="none" sz="1100" b="1" i="0" u="none" baseline="0">
              <a:solidFill>
                <a:srgbClr val="FFFFFF"/>
              </a:solidFill>
            </a:rPr>
            <a:t>Voir synthèse
</a:t>
          </a:r>
        </a:p>
      </xdr:txBody>
    </xdr:sp>
    <xdr:clientData/>
  </xdr:twoCellAnchor>
  <xdr:twoCellAnchor>
    <xdr:from>
      <xdr:col>2</xdr:col>
      <xdr:colOff>323850</xdr:colOff>
      <xdr:row>5</xdr:row>
      <xdr:rowOff>76200</xdr:rowOff>
    </xdr:from>
    <xdr:to>
      <xdr:col>2</xdr:col>
      <xdr:colOff>533400</xdr:colOff>
      <xdr:row>5</xdr:row>
      <xdr:rowOff>238125</xdr:rowOff>
    </xdr:to>
    <xdr:sp>
      <xdr:nvSpPr>
        <xdr:cNvPr id="2" name="Flèche droite 1"/>
        <xdr:cNvSpPr>
          <a:spLocks/>
        </xdr:cNvSpPr>
      </xdr:nvSpPr>
      <xdr:spPr>
        <a:xfrm>
          <a:off x="1457325" y="1247775"/>
          <a:ext cx="209550" cy="161925"/>
        </a:xfrm>
        <a:prstGeom prst="rightArrow">
          <a:avLst>
            <a:gd name="adj" fmla="val 11365"/>
          </a:avLst>
        </a:prstGeom>
        <a:solidFill>
          <a:srgbClr val="FFFFFF"/>
        </a:solidFill>
        <a:ln w="25400" cmpd="sng">
          <a:solidFill>
            <a:srgbClr val="4F81B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xdr:row>
      <xdr:rowOff>161925</xdr:rowOff>
    </xdr:from>
    <xdr:to>
      <xdr:col>2</xdr:col>
      <xdr:colOff>1285875</xdr:colOff>
      <xdr:row>8</xdr:row>
      <xdr:rowOff>152400</xdr:rowOff>
    </xdr:to>
    <xdr:sp>
      <xdr:nvSpPr>
        <xdr:cNvPr id="3" name="Rectangle à coins arrondis 3"/>
        <xdr:cNvSpPr>
          <a:spLocks/>
        </xdr:cNvSpPr>
      </xdr:nvSpPr>
      <xdr:spPr>
        <a:xfrm>
          <a:off x="180975" y="1647825"/>
          <a:ext cx="2238375" cy="333375"/>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DEPENSES</a:t>
          </a:r>
          <a:r>
            <a:rPr lang="en-US" cap="none" sz="1100" b="1" i="0" u="none" baseline="0">
              <a:solidFill>
                <a:srgbClr val="FFFFFF"/>
              </a:solidFill>
            </a:rPr>
            <a:t> DE PERSONNELS</a:t>
          </a:r>
        </a:p>
      </xdr:txBody>
    </xdr:sp>
    <xdr:clientData/>
  </xdr:twoCellAnchor>
  <xdr:twoCellAnchor>
    <xdr:from>
      <xdr:col>1</xdr:col>
      <xdr:colOff>38100</xdr:colOff>
      <xdr:row>26</xdr:row>
      <xdr:rowOff>76200</xdr:rowOff>
    </xdr:from>
    <xdr:to>
      <xdr:col>3</xdr:col>
      <xdr:colOff>657225</xdr:colOff>
      <xdr:row>28</xdr:row>
      <xdr:rowOff>76200</xdr:rowOff>
    </xdr:to>
    <xdr:sp>
      <xdr:nvSpPr>
        <xdr:cNvPr id="4" name="Rectangle à coins arrondis 6"/>
        <xdr:cNvSpPr>
          <a:spLocks/>
        </xdr:cNvSpPr>
      </xdr:nvSpPr>
      <xdr:spPr>
        <a:xfrm>
          <a:off x="190500" y="5219700"/>
          <a:ext cx="3219450" cy="333375"/>
        </a:xfrm>
        <a:prstGeom prst="roundRect">
          <a:avLst/>
        </a:prstGeom>
        <a:solidFill>
          <a:srgbClr val="4F81BD"/>
        </a:solidFill>
        <a:ln w="25400" cmpd="sng">
          <a:solidFill>
            <a:srgbClr val="385D8A"/>
          </a:solidFill>
          <a:headEnd type="none"/>
          <a:tailEnd type="none"/>
        </a:ln>
      </xdr:spPr>
      <xdr:txBody>
        <a:bodyPr vertOverflow="clip" wrap="square"/>
        <a:p>
          <a:pPr algn="l">
            <a:defRPr/>
          </a:pPr>
          <a:r>
            <a:rPr lang="en-US" cap="none" sz="1100" b="1" i="0" u="none" baseline="0">
              <a:solidFill>
                <a:srgbClr val="FFFFFF"/>
              </a:solidFill>
            </a:rPr>
            <a:t>AUTRES POSTES DE DEPENSES </a:t>
          </a:r>
          <a:r>
            <a:rPr lang="en-US" cap="none" sz="1100" b="1" i="1" u="none" baseline="0">
              <a:solidFill>
                <a:srgbClr val="FFFFFF"/>
              </a:solidFill>
            </a:rPr>
            <a:t>(à compléter) 
</a:t>
          </a:r>
        </a:p>
      </xdr:txBody>
    </xdr:sp>
    <xdr:clientData/>
  </xdr:twoCellAnchor>
  <xdr:twoCellAnchor editAs="oneCell">
    <xdr:from>
      <xdr:col>10</xdr:col>
      <xdr:colOff>1362075</xdr:colOff>
      <xdr:row>2</xdr:row>
      <xdr:rowOff>76200</xdr:rowOff>
    </xdr:from>
    <xdr:to>
      <xdr:col>11</xdr:col>
      <xdr:colOff>228600</xdr:colOff>
      <xdr:row>4</xdr:row>
      <xdr:rowOff>133350</xdr:rowOff>
    </xdr:to>
    <xdr:pic macro="[0]!remiseazero">
      <xdr:nvPicPr>
        <xdr:cNvPr id="5" name="Image 4"/>
        <xdr:cNvPicPr preferRelativeResize="1">
          <a:picLocks noChangeAspect="1"/>
        </xdr:cNvPicPr>
      </xdr:nvPicPr>
      <xdr:blipFill>
        <a:blip r:embed="rId2"/>
        <a:stretch>
          <a:fillRect/>
        </a:stretch>
      </xdr:blipFill>
      <xdr:spPr>
        <a:xfrm>
          <a:off x="9829800" y="295275"/>
          <a:ext cx="638175" cy="666750"/>
        </a:xfrm>
        <a:prstGeom prst="rect">
          <a:avLst/>
        </a:prstGeom>
        <a:noFill/>
        <a:ln w="9525" cmpd="sng">
          <a:noFill/>
        </a:ln>
      </xdr:spPr>
    </xdr:pic>
    <xdr:clientData/>
  </xdr:twoCellAnchor>
  <xdr:twoCellAnchor editAs="oneCell">
    <xdr:from>
      <xdr:col>12</xdr:col>
      <xdr:colOff>133350</xdr:colOff>
      <xdr:row>2</xdr:row>
      <xdr:rowOff>152400</xdr:rowOff>
    </xdr:from>
    <xdr:to>
      <xdr:col>12</xdr:col>
      <xdr:colOff>638175</xdr:colOff>
      <xdr:row>4</xdr:row>
      <xdr:rowOff>47625</xdr:rowOff>
    </xdr:to>
    <xdr:pic macro="[0]!GenererPDF">
      <xdr:nvPicPr>
        <xdr:cNvPr id="6" name="Image 7"/>
        <xdr:cNvPicPr preferRelativeResize="1">
          <a:picLocks noChangeAspect="1"/>
        </xdr:cNvPicPr>
      </xdr:nvPicPr>
      <xdr:blipFill>
        <a:blip r:embed="rId3"/>
        <a:stretch>
          <a:fillRect/>
        </a:stretch>
      </xdr:blipFill>
      <xdr:spPr>
        <a:xfrm>
          <a:off x="10991850" y="371475"/>
          <a:ext cx="504825"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171450</xdr:colOff>
      <xdr:row>0</xdr:row>
      <xdr:rowOff>57150</xdr:rowOff>
    </xdr:from>
    <xdr:to>
      <xdr:col>12</xdr:col>
      <xdr:colOff>895350</xdr:colOff>
      <xdr:row>1</xdr:row>
      <xdr:rowOff>609600</xdr:rowOff>
    </xdr:to>
    <xdr:pic macro="[0]!GenererPDF">
      <xdr:nvPicPr>
        <xdr:cNvPr id="1" name="Image 1"/>
        <xdr:cNvPicPr preferRelativeResize="1">
          <a:picLocks noChangeAspect="1"/>
        </xdr:cNvPicPr>
      </xdr:nvPicPr>
      <xdr:blipFill>
        <a:blip r:embed="rId1"/>
        <a:stretch>
          <a:fillRect/>
        </a:stretch>
      </xdr:blipFill>
      <xdr:spPr>
        <a:xfrm>
          <a:off x="9363075" y="57150"/>
          <a:ext cx="723900" cy="723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6</xdr:row>
      <xdr:rowOff>95250</xdr:rowOff>
    </xdr:from>
    <xdr:to>
      <xdr:col>1</xdr:col>
      <xdr:colOff>990600</xdr:colOff>
      <xdr:row>6</xdr:row>
      <xdr:rowOff>447675</xdr:rowOff>
    </xdr:to>
    <xdr:pic>
      <xdr:nvPicPr>
        <xdr:cNvPr id="1" name="Image 2">
          <a:hlinkClick r:id="rId3"/>
        </xdr:cNvPr>
        <xdr:cNvPicPr preferRelativeResize="1">
          <a:picLocks noChangeAspect="1"/>
        </xdr:cNvPicPr>
      </xdr:nvPicPr>
      <xdr:blipFill>
        <a:blip r:embed="rId1"/>
        <a:stretch>
          <a:fillRect/>
        </a:stretch>
      </xdr:blipFill>
      <xdr:spPr>
        <a:xfrm>
          <a:off x="1285875" y="1371600"/>
          <a:ext cx="466725" cy="352425"/>
        </a:xfrm>
        <a:prstGeom prst="rect">
          <a:avLst/>
        </a:prstGeom>
        <a:noFill/>
        <a:ln w="9525" cmpd="sng">
          <a:noFill/>
        </a:ln>
      </xdr:spPr>
    </xdr:pic>
    <xdr:clientData/>
  </xdr:twoCellAnchor>
  <xdr:twoCellAnchor>
    <xdr:from>
      <xdr:col>1</xdr:col>
      <xdr:colOff>542925</xdr:colOff>
      <xdr:row>7</xdr:row>
      <xdr:rowOff>114300</xdr:rowOff>
    </xdr:from>
    <xdr:to>
      <xdr:col>1</xdr:col>
      <xdr:colOff>1009650</xdr:colOff>
      <xdr:row>7</xdr:row>
      <xdr:rowOff>466725</xdr:rowOff>
    </xdr:to>
    <xdr:pic>
      <xdr:nvPicPr>
        <xdr:cNvPr id="2" name="Image 3">
          <a:hlinkClick r:id="rId5"/>
        </xdr:cNvPr>
        <xdr:cNvPicPr preferRelativeResize="1">
          <a:picLocks noChangeAspect="1"/>
        </xdr:cNvPicPr>
      </xdr:nvPicPr>
      <xdr:blipFill>
        <a:blip r:embed="rId1"/>
        <a:stretch>
          <a:fillRect/>
        </a:stretch>
      </xdr:blipFill>
      <xdr:spPr>
        <a:xfrm>
          <a:off x="1304925" y="2028825"/>
          <a:ext cx="466725" cy="352425"/>
        </a:xfrm>
        <a:prstGeom prst="rect">
          <a:avLst/>
        </a:prstGeom>
        <a:noFill/>
        <a:ln w="9525" cmpd="sng">
          <a:noFill/>
        </a:ln>
      </xdr:spPr>
    </xdr:pic>
    <xdr:clientData/>
  </xdr:twoCellAnchor>
  <xdr:twoCellAnchor>
    <xdr:from>
      <xdr:col>1</xdr:col>
      <xdr:colOff>495300</xdr:colOff>
      <xdr:row>8</xdr:row>
      <xdr:rowOff>133350</xdr:rowOff>
    </xdr:from>
    <xdr:to>
      <xdr:col>1</xdr:col>
      <xdr:colOff>962025</xdr:colOff>
      <xdr:row>8</xdr:row>
      <xdr:rowOff>485775</xdr:rowOff>
    </xdr:to>
    <xdr:pic>
      <xdr:nvPicPr>
        <xdr:cNvPr id="3" name="Image 4">
          <a:hlinkClick r:id="rId7"/>
        </xdr:cNvPr>
        <xdr:cNvPicPr preferRelativeResize="1">
          <a:picLocks noChangeAspect="1"/>
        </xdr:cNvPicPr>
      </xdr:nvPicPr>
      <xdr:blipFill>
        <a:blip r:embed="rId1"/>
        <a:stretch>
          <a:fillRect/>
        </a:stretch>
      </xdr:blipFill>
      <xdr:spPr>
        <a:xfrm>
          <a:off x="1257300" y="2686050"/>
          <a:ext cx="466725" cy="352425"/>
        </a:xfrm>
        <a:prstGeom prst="rect">
          <a:avLst/>
        </a:prstGeom>
        <a:noFill/>
        <a:ln w="9525" cmpd="sng">
          <a:noFill/>
        </a:ln>
      </xdr:spPr>
    </xdr:pic>
    <xdr:clientData/>
  </xdr:twoCellAnchor>
  <xdr:twoCellAnchor>
    <xdr:from>
      <xdr:col>1</xdr:col>
      <xdr:colOff>523875</xdr:colOff>
      <xdr:row>9</xdr:row>
      <xdr:rowOff>133350</xdr:rowOff>
    </xdr:from>
    <xdr:to>
      <xdr:col>1</xdr:col>
      <xdr:colOff>990600</xdr:colOff>
      <xdr:row>9</xdr:row>
      <xdr:rowOff>485775</xdr:rowOff>
    </xdr:to>
    <xdr:pic>
      <xdr:nvPicPr>
        <xdr:cNvPr id="4" name="Image 5">
          <a:hlinkClick r:id="rId9"/>
        </xdr:cNvPr>
        <xdr:cNvPicPr preferRelativeResize="1">
          <a:picLocks noChangeAspect="1"/>
        </xdr:cNvPicPr>
      </xdr:nvPicPr>
      <xdr:blipFill>
        <a:blip r:embed="rId1"/>
        <a:stretch>
          <a:fillRect/>
        </a:stretch>
      </xdr:blipFill>
      <xdr:spPr>
        <a:xfrm>
          <a:off x="1285875" y="3324225"/>
          <a:ext cx="466725" cy="352425"/>
        </a:xfrm>
        <a:prstGeom prst="rect">
          <a:avLst/>
        </a:prstGeom>
        <a:noFill/>
        <a:ln w="9525" cmpd="sng">
          <a:noFill/>
        </a:ln>
      </xdr:spPr>
    </xdr:pic>
    <xdr:clientData/>
  </xdr:twoCellAnchor>
  <xdr:twoCellAnchor>
    <xdr:from>
      <xdr:col>1</xdr:col>
      <xdr:colOff>533400</xdr:colOff>
      <xdr:row>10</xdr:row>
      <xdr:rowOff>123825</xdr:rowOff>
    </xdr:from>
    <xdr:to>
      <xdr:col>1</xdr:col>
      <xdr:colOff>1000125</xdr:colOff>
      <xdr:row>10</xdr:row>
      <xdr:rowOff>476250</xdr:rowOff>
    </xdr:to>
    <xdr:pic>
      <xdr:nvPicPr>
        <xdr:cNvPr id="5" name="Image 6">
          <a:hlinkClick r:id="rId11"/>
        </xdr:cNvPr>
        <xdr:cNvPicPr preferRelativeResize="1">
          <a:picLocks noChangeAspect="1"/>
        </xdr:cNvPicPr>
      </xdr:nvPicPr>
      <xdr:blipFill>
        <a:blip r:embed="rId1"/>
        <a:stretch>
          <a:fillRect/>
        </a:stretch>
      </xdr:blipFill>
      <xdr:spPr>
        <a:xfrm>
          <a:off x="1295400" y="3952875"/>
          <a:ext cx="4667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image" Target="../media/image11.png"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codeName="Feuil1"/>
  <dimension ref="B2:M19"/>
  <sheetViews>
    <sheetView tabSelected="1" zoomScalePageLayoutView="0" workbookViewId="0" topLeftCell="A4">
      <selection activeCell="C8" sqref="C8:L9"/>
    </sheetView>
  </sheetViews>
  <sheetFormatPr defaultColWidth="11.421875" defaultRowHeight="12.75"/>
  <cols>
    <col min="1" max="1" width="7.7109375" style="6" customWidth="1"/>
    <col min="2" max="2" width="24.00390625" style="6" customWidth="1"/>
    <col min="3" max="3" width="16.7109375" style="6" customWidth="1"/>
    <col min="4" max="6" width="11.421875" style="6" customWidth="1"/>
    <col min="7" max="7" width="11.7109375" style="6" customWidth="1"/>
    <col min="8" max="13" width="11.421875" style="6" customWidth="1"/>
    <col min="14" max="14" width="8.00390625" style="6" customWidth="1"/>
    <col min="15" max="16384" width="11.421875" style="6" customWidth="1"/>
  </cols>
  <sheetData>
    <row r="2" spans="2:13" ht="12.75">
      <c r="B2" s="155"/>
      <c r="C2" s="156"/>
      <c r="D2" s="156"/>
      <c r="E2" s="156"/>
      <c r="F2" s="156"/>
      <c r="G2" s="156"/>
      <c r="H2" s="156"/>
      <c r="I2" s="156"/>
      <c r="J2" s="156"/>
      <c r="K2" s="156"/>
      <c r="L2" s="156"/>
      <c r="M2" s="159"/>
    </row>
    <row r="3" spans="2:13" ht="12.75">
      <c r="B3" s="162"/>
      <c r="C3" s="59"/>
      <c r="D3" s="59"/>
      <c r="E3" s="59"/>
      <c r="F3" s="59"/>
      <c r="G3" s="59"/>
      <c r="H3" s="59"/>
      <c r="I3" s="59"/>
      <c r="J3" s="59"/>
      <c r="K3" s="59"/>
      <c r="L3" s="59"/>
      <c r="M3" s="225"/>
    </row>
    <row r="4" spans="2:13" ht="20.25">
      <c r="B4" s="162"/>
      <c r="C4" s="307" t="s">
        <v>115</v>
      </c>
      <c r="D4" s="307"/>
      <c r="E4" s="307"/>
      <c r="F4" s="307"/>
      <c r="G4" s="307"/>
      <c r="H4" s="307"/>
      <c r="I4" s="307"/>
      <c r="J4" s="307"/>
      <c r="K4" s="307"/>
      <c r="L4" s="307"/>
      <c r="M4" s="225"/>
    </row>
    <row r="5" spans="2:13" ht="20.25">
      <c r="B5" s="162"/>
      <c r="C5" s="226"/>
      <c r="D5" s="226"/>
      <c r="E5" s="226"/>
      <c r="F5" s="227"/>
      <c r="G5" s="228"/>
      <c r="H5" s="229"/>
      <c r="I5" s="226"/>
      <c r="J5" s="226"/>
      <c r="K5" s="226"/>
      <c r="L5" s="59"/>
      <c r="M5" s="225"/>
    </row>
    <row r="6" spans="2:13" ht="24" customHeight="1">
      <c r="B6" s="162"/>
      <c r="D6" s="230"/>
      <c r="E6" s="230"/>
      <c r="F6" s="230"/>
      <c r="G6" s="230"/>
      <c r="H6" s="230"/>
      <c r="I6" s="230"/>
      <c r="J6" s="230"/>
      <c r="K6" s="230"/>
      <c r="L6" s="59"/>
      <c r="M6" s="225"/>
    </row>
    <row r="7" spans="2:13" ht="12.75" customHeight="1">
      <c r="B7" s="162"/>
      <c r="D7" s="230"/>
      <c r="E7" s="230"/>
      <c r="F7" s="230"/>
      <c r="G7" s="230"/>
      <c r="H7" s="230"/>
      <c r="I7" s="230"/>
      <c r="J7" s="230"/>
      <c r="K7" s="230"/>
      <c r="L7" s="231"/>
      <c r="M7" s="232"/>
    </row>
    <row r="8" spans="2:13" ht="166.5" customHeight="1">
      <c r="B8" s="162"/>
      <c r="C8" s="301" t="s">
        <v>121</v>
      </c>
      <c r="D8" s="302"/>
      <c r="E8" s="302"/>
      <c r="F8" s="302"/>
      <c r="G8" s="302"/>
      <c r="H8" s="302"/>
      <c r="I8" s="302"/>
      <c r="J8" s="302"/>
      <c r="K8" s="302"/>
      <c r="L8" s="303"/>
      <c r="M8" s="232"/>
    </row>
    <row r="9" spans="2:13" ht="12.75">
      <c r="B9" s="162"/>
      <c r="C9" s="304"/>
      <c r="D9" s="305"/>
      <c r="E9" s="305"/>
      <c r="F9" s="305"/>
      <c r="G9" s="305"/>
      <c r="H9" s="305"/>
      <c r="I9" s="305"/>
      <c r="J9" s="305"/>
      <c r="K9" s="305"/>
      <c r="L9" s="306"/>
      <c r="M9" s="232"/>
    </row>
    <row r="10" spans="2:13" ht="203.25" customHeight="1">
      <c r="B10" s="233"/>
      <c r="C10" s="300"/>
      <c r="D10" s="300"/>
      <c r="E10" s="300"/>
      <c r="F10" s="300"/>
      <c r="G10" s="300"/>
      <c r="H10" s="300"/>
      <c r="I10" s="300"/>
      <c r="J10" s="300"/>
      <c r="K10" s="300"/>
      <c r="L10" s="59"/>
      <c r="M10" s="225"/>
    </row>
    <row r="11" spans="2:13" ht="12.75">
      <c r="B11" s="162"/>
      <c r="C11" s="59"/>
      <c r="D11" s="59"/>
      <c r="E11" s="59"/>
      <c r="F11" s="59"/>
      <c r="G11" s="59"/>
      <c r="H11" s="59"/>
      <c r="I11" s="59"/>
      <c r="J11" s="59"/>
      <c r="K11" s="59"/>
      <c r="L11" s="59"/>
      <c r="M11" s="225"/>
    </row>
    <row r="12" spans="2:13" ht="12.75">
      <c r="B12" s="234"/>
      <c r="C12" s="235"/>
      <c r="D12" s="235"/>
      <c r="E12" s="235"/>
      <c r="F12" s="235"/>
      <c r="G12" s="235"/>
      <c r="H12" s="235"/>
      <c r="I12" s="235"/>
      <c r="J12" s="235"/>
      <c r="K12" s="235"/>
      <c r="L12" s="235"/>
      <c r="M12" s="236"/>
    </row>
    <row r="19" ht="12.75">
      <c r="B19" s="237"/>
    </row>
  </sheetData>
  <sheetProtection password="CC43" sheet="1"/>
  <mergeCells count="3">
    <mergeCell ref="C10:K10"/>
    <mergeCell ref="C8:L9"/>
    <mergeCell ref="C4:L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2"/>
  <dimension ref="A1:C27"/>
  <sheetViews>
    <sheetView zoomScalePageLayoutView="0" workbookViewId="0" topLeftCell="A1">
      <selection activeCell="C3" sqref="C3"/>
    </sheetView>
  </sheetViews>
  <sheetFormatPr defaultColWidth="11.421875" defaultRowHeight="12.75"/>
  <cols>
    <col min="1" max="1" width="11.421875" style="1" customWidth="1"/>
    <col min="2" max="2" width="40.57421875" style="1" customWidth="1"/>
    <col min="3" max="3" width="114.00390625" style="145" customWidth="1"/>
    <col min="4" max="16384" width="11.421875" style="1" customWidth="1"/>
  </cols>
  <sheetData>
    <row r="1" spans="1:3" ht="22.5">
      <c r="A1" s="9"/>
      <c r="B1" s="308" t="s">
        <v>94</v>
      </c>
      <c r="C1" s="308"/>
    </row>
    <row r="2" spans="1:3" ht="13.5" thickBot="1">
      <c r="A2" s="9"/>
      <c r="B2" s="9"/>
      <c r="C2" s="139"/>
    </row>
    <row r="3" spans="1:3" ht="27.75" customHeight="1">
      <c r="A3" s="9"/>
      <c r="B3" s="207" t="s">
        <v>112</v>
      </c>
      <c r="C3" s="208" t="s">
        <v>129</v>
      </c>
    </row>
    <row r="4" spans="1:3" ht="14.25">
      <c r="A4" s="9"/>
      <c r="B4" s="309" t="s">
        <v>113</v>
      </c>
      <c r="C4" s="209" t="s">
        <v>125</v>
      </c>
    </row>
    <row r="5" spans="1:3" ht="28.5">
      <c r="A5" s="9"/>
      <c r="B5" s="310"/>
      <c r="C5" s="210" t="s">
        <v>126</v>
      </c>
    </row>
    <row r="6" spans="1:3" ht="28.5">
      <c r="A6" s="9"/>
      <c r="B6" s="310"/>
      <c r="C6" s="210" t="s">
        <v>133</v>
      </c>
    </row>
    <row r="7" spans="1:3" ht="12.75">
      <c r="A7" s="9"/>
      <c r="B7" s="311"/>
      <c r="C7" s="211"/>
    </row>
    <row r="8" spans="1:3" ht="28.5">
      <c r="A8" s="9"/>
      <c r="B8" s="312" t="s">
        <v>128</v>
      </c>
      <c r="C8" s="209" t="s">
        <v>86</v>
      </c>
    </row>
    <row r="9" spans="1:3" ht="12.75">
      <c r="A9" s="9"/>
      <c r="B9" s="313"/>
      <c r="C9" s="212"/>
    </row>
    <row r="10" spans="1:3" ht="12.75">
      <c r="A10" s="9"/>
      <c r="B10" s="313"/>
      <c r="C10" s="213"/>
    </row>
    <row r="11" spans="1:3" ht="12.75">
      <c r="A11" s="9"/>
      <c r="B11" s="313"/>
      <c r="C11" s="212"/>
    </row>
    <row r="12" spans="1:3" ht="12.75">
      <c r="A12" s="9"/>
      <c r="B12" s="313"/>
      <c r="C12" s="212"/>
    </row>
    <row r="13" spans="1:3" ht="12.75">
      <c r="A13" s="9"/>
      <c r="B13" s="313"/>
      <c r="C13" s="212"/>
    </row>
    <row r="14" spans="1:3" ht="12.75">
      <c r="A14" s="9"/>
      <c r="B14" s="313"/>
      <c r="C14" s="212"/>
    </row>
    <row r="15" spans="1:3" ht="12.75">
      <c r="A15" s="9"/>
      <c r="B15" s="313"/>
      <c r="C15" s="212"/>
    </row>
    <row r="16" spans="1:3" ht="12.75">
      <c r="A16" s="9"/>
      <c r="B16" s="313"/>
      <c r="C16" s="212"/>
    </row>
    <row r="17" spans="1:3" ht="12.75">
      <c r="A17" s="9"/>
      <c r="B17" s="313"/>
      <c r="C17" s="212"/>
    </row>
    <row r="18" spans="1:3" ht="12.75">
      <c r="A18" s="9"/>
      <c r="B18" s="313"/>
      <c r="C18" s="212"/>
    </row>
    <row r="19" spans="1:3" ht="12.75">
      <c r="A19" s="9"/>
      <c r="B19" s="313"/>
      <c r="C19" s="212"/>
    </row>
    <row r="20" spans="1:3" ht="12.75">
      <c r="A20" s="9"/>
      <c r="B20" s="313"/>
      <c r="C20" s="212"/>
    </row>
    <row r="21" spans="1:3" ht="28.5">
      <c r="A21" s="9"/>
      <c r="B21" s="313"/>
      <c r="C21" s="252" t="s">
        <v>130</v>
      </c>
    </row>
    <row r="22" spans="1:3" ht="13.5" customHeight="1">
      <c r="A22" s="9"/>
      <c r="B22" s="314"/>
      <c r="C22" s="214"/>
    </row>
    <row r="23" spans="1:3" ht="28.5">
      <c r="A23" s="9"/>
      <c r="B23" s="309" t="s">
        <v>136</v>
      </c>
      <c r="C23" s="209" t="s">
        <v>123</v>
      </c>
    </row>
    <row r="24" spans="1:3" ht="28.5">
      <c r="A24" s="9"/>
      <c r="B24" s="311"/>
      <c r="C24" s="215" t="s">
        <v>127</v>
      </c>
    </row>
    <row r="25" spans="1:3" ht="32.25" customHeight="1">
      <c r="A25" s="9"/>
      <c r="B25" s="312" t="s">
        <v>134</v>
      </c>
      <c r="C25" s="216" t="s">
        <v>131</v>
      </c>
    </row>
    <row r="26" spans="1:3" ht="34.5" customHeight="1">
      <c r="A26" s="9"/>
      <c r="B26" s="315"/>
      <c r="C26" s="216" t="s">
        <v>132</v>
      </c>
    </row>
    <row r="27" spans="1:3" ht="43.5" thickBot="1">
      <c r="A27" s="9"/>
      <c r="B27" s="217" t="s">
        <v>124</v>
      </c>
      <c r="C27" s="218" t="s">
        <v>135</v>
      </c>
    </row>
  </sheetData>
  <sheetProtection password="CC43" sheet="1"/>
  <mergeCells count="5">
    <mergeCell ref="B1:C1"/>
    <mergeCell ref="B4:B7"/>
    <mergeCell ref="B8:B22"/>
    <mergeCell ref="B23:B24"/>
    <mergeCell ref="B25:B26"/>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L20" sqref="L20"/>
    </sheetView>
  </sheetViews>
  <sheetFormatPr defaultColWidth="11.421875" defaultRowHeight="12.75"/>
  <cols>
    <col min="1" max="16384" width="11.421875" style="1" customWidth="1"/>
  </cols>
  <sheetData/>
  <sheetProtection password="CC43" sheet="1"/>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B2:AL186"/>
  <sheetViews>
    <sheetView zoomScalePageLayoutView="0" workbookViewId="0" topLeftCell="A1">
      <selection activeCell="D16" sqref="D16"/>
    </sheetView>
  </sheetViews>
  <sheetFormatPr defaultColWidth="11.421875" defaultRowHeight="12.75"/>
  <cols>
    <col min="1" max="1" width="2.28125" style="1" customWidth="1"/>
    <col min="2" max="2" width="14.7109375" style="1" customWidth="1"/>
    <col min="3" max="3" width="24.28125" style="6" customWidth="1"/>
    <col min="4" max="4" width="12.28125" style="1" customWidth="1"/>
    <col min="5" max="5" width="13.8515625" style="1" customWidth="1"/>
    <col min="6" max="6" width="3.421875" style="1" customWidth="1"/>
    <col min="7" max="7" width="30.421875" style="1" customWidth="1"/>
    <col min="8" max="8" width="9.28125" style="1" customWidth="1"/>
    <col min="9" max="9" width="13.00390625" style="1" customWidth="1"/>
    <col min="10" max="10" width="3.421875" style="1" customWidth="1"/>
    <col min="11" max="11" width="26.57421875" style="76" customWidth="1"/>
    <col min="12" max="12" width="9.28125" style="1" customWidth="1"/>
    <col min="13" max="13" width="13.00390625" style="1" customWidth="1"/>
    <col min="14" max="17" width="15.57421875" style="1" customWidth="1"/>
    <col min="18" max="18" width="12.421875" style="141" customWidth="1"/>
    <col min="19" max="22" width="16.140625" style="6" customWidth="1"/>
    <col min="23" max="23" width="14.140625" style="6" customWidth="1"/>
    <col min="24" max="24" width="8.00390625" style="1" hidden="1" customWidth="1"/>
    <col min="25" max="25" width="62.7109375" style="1" hidden="1" customWidth="1"/>
    <col min="26" max="26" width="12.00390625" style="1" hidden="1" customWidth="1"/>
    <col min="27" max="27" width="13.140625" style="1" hidden="1" customWidth="1"/>
    <col min="28" max="28" width="11.8515625" style="1" hidden="1" customWidth="1"/>
    <col min="29" max="29" width="11.8515625" style="1" customWidth="1"/>
    <col min="30" max="30" width="8.140625" style="1" customWidth="1"/>
    <col min="31" max="34" width="11.421875" style="1" customWidth="1"/>
    <col min="35" max="16384" width="11.421875" style="1" customWidth="1"/>
  </cols>
  <sheetData>
    <row r="1" ht="3.75" customHeight="1"/>
    <row r="2" spans="2:23" s="9" customFormat="1" ht="13.5" thickBot="1">
      <c r="B2" s="155"/>
      <c r="C2" s="156"/>
      <c r="D2" s="157"/>
      <c r="E2" s="157"/>
      <c r="F2" s="157"/>
      <c r="G2" s="157"/>
      <c r="H2" s="156"/>
      <c r="I2" s="156"/>
      <c r="J2" s="156"/>
      <c r="K2" s="158"/>
      <c r="L2" s="156"/>
      <c r="M2" s="159"/>
      <c r="N2" s="6"/>
      <c r="O2" s="6"/>
      <c r="P2" s="6"/>
      <c r="Q2" s="6"/>
      <c r="R2" s="6"/>
      <c r="S2" s="6"/>
      <c r="T2" s="6"/>
      <c r="U2" s="6"/>
      <c r="V2" s="6"/>
      <c r="W2" s="6"/>
    </row>
    <row r="3" spans="2:22" ht="32.25" customHeight="1" thickBot="1">
      <c r="B3" s="349" t="s">
        <v>98</v>
      </c>
      <c r="C3" s="350"/>
      <c r="D3" s="352"/>
      <c r="E3" s="353"/>
      <c r="F3" s="353"/>
      <c r="G3" s="353"/>
      <c r="H3" s="353"/>
      <c r="I3" s="353"/>
      <c r="J3" s="354"/>
      <c r="K3" s="57"/>
      <c r="L3" s="57"/>
      <c r="M3" s="160"/>
      <c r="N3" s="57"/>
      <c r="O3" s="57"/>
      <c r="P3" s="57"/>
      <c r="Q3" s="57"/>
      <c r="R3" s="57"/>
      <c r="S3" s="57"/>
      <c r="T3" s="58"/>
      <c r="U3" s="58"/>
      <c r="V3" s="58"/>
    </row>
    <row r="4" spans="2:29" ht="15.75" customHeight="1" thickBot="1" thickTop="1">
      <c r="B4" s="47"/>
      <c r="C4" s="59"/>
      <c r="D4" s="48"/>
      <c r="E4" s="48"/>
      <c r="F4" s="48"/>
      <c r="G4" s="48"/>
      <c r="H4" s="57"/>
      <c r="I4" s="57"/>
      <c r="J4" s="57"/>
      <c r="K4" s="57"/>
      <c r="L4" s="57"/>
      <c r="M4" s="160"/>
      <c r="N4" s="57"/>
      <c r="O4" s="57"/>
      <c r="P4" s="57"/>
      <c r="Q4" s="57"/>
      <c r="R4" s="57"/>
      <c r="S4" s="57"/>
      <c r="T4" s="58"/>
      <c r="U4" s="58"/>
      <c r="V4" s="58"/>
      <c r="X4" s="9"/>
      <c r="Y4" s="60" t="s">
        <v>21</v>
      </c>
      <c r="Z4" s="61" t="s">
        <v>26</v>
      </c>
      <c r="AA4" s="62" t="s">
        <v>25</v>
      </c>
      <c r="AB4" s="63" t="s">
        <v>24</v>
      </c>
      <c r="AC4" s="9"/>
    </row>
    <row r="5" spans="2:28" s="9" customFormat="1" ht="27" customHeight="1" thickTop="1">
      <c r="B5" s="161" t="s">
        <v>85</v>
      </c>
      <c r="C5" s="59"/>
      <c r="D5" s="355"/>
      <c r="E5" s="356"/>
      <c r="F5" s="45"/>
      <c r="G5" s="45"/>
      <c r="H5" s="45"/>
      <c r="I5" s="45"/>
      <c r="J5" s="64"/>
      <c r="K5" s="57"/>
      <c r="L5" s="57"/>
      <c r="M5" s="160"/>
      <c r="N5" s="57"/>
      <c r="O5" s="57"/>
      <c r="P5" s="57"/>
      <c r="Q5" s="57"/>
      <c r="R5" s="57"/>
      <c r="S5" s="57"/>
      <c r="T5" s="58"/>
      <c r="U5" s="58"/>
      <c r="V5" s="58"/>
      <c r="W5" s="6"/>
      <c r="X5" s="320" t="s">
        <v>19</v>
      </c>
      <c r="Y5" s="65" t="str">
        <f>"catégorie"</f>
        <v>catégorie</v>
      </c>
      <c r="Z5" s="66"/>
      <c r="AA5" s="67"/>
      <c r="AB5" s="68"/>
    </row>
    <row r="6" spans="2:29" ht="24.75" customHeight="1">
      <c r="B6" s="318" t="s">
        <v>99</v>
      </c>
      <c r="C6" s="319"/>
      <c r="D6" s="69">
        <v>0</v>
      </c>
      <c r="E6" s="70">
        <f>D5*D6</f>
        <v>0</v>
      </c>
      <c r="F6" s="351" t="s">
        <v>84</v>
      </c>
      <c r="G6" s="351"/>
      <c r="H6" s="57"/>
      <c r="I6" s="57"/>
      <c r="J6" s="57"/>
      <c r="K6" s="57"/>
      <c r="L6" s="57"/>
      <c r="M6" s="160"/>
      <c r="N6" s="57"/>
      <c r="O6" s="57"/>
      <c r="P6" s="57"/>
      <c r="Q6" s="57"/>
      <c r="R6" s="57"/>
      <c r="S6" s="57"/>
      <c r="T6" s="58"/>
      <c r="U6" s="58"/>
      <c r="V6" s="58"/>
      <c r="X6" s="321"/>
      <c r="Y6" s="71" t="s">
        <v>8</v>
      </c>
      <c r="Z6" s="72">
        <v>0</v>
      </c>
      <c r="AA6" s="73">
        <v>0</v>
      </c>
      <c r="AB6" s="74">
        <v>0</v>
      </c>
      <c r="AC6" s="9"/>
    </row>
    <row r="7" spans="2:29" ht="13.5" customHeight="1">
      <c r="B7" s="162"/>
      <c r="C7" s="44"/>
      <c r="D7" s="44"/>
      <c r="E7" s="75"/>
      <c r="F7" s="75"/>
      <c r="G7" s="75"/>
      <c r="H7" s="57"/>
      <c r="I7" s="48"/>
      <c r="J7" s="48"/>
      <c r="K7" s="163"/>
      <c r="L7" s="57"/>
      <c r="M7" s="164"/>
      <c r="N7" s="57"/>
      <c r="O7" s="57"/>
      <c r="P7" s="57"/>
      <c r="Q7" s="57"/>
      <c r="R7" s="57"/>
      <c r="S7" s="57"/>
      <c r="T7" s="58"/>
      <c r="U7" s="58"/>
      <c r="V7" s="58"/>
      <c r="X7" s="321"/>
      <c r="Y7" s="77" t="s">
        <v>27</v>
      </c>
      <c r="Z7" s="72">
        <f>AB7/1607</f>
        <v>89.67703795892969</v>
      </c>
      <c r="AA7" s="78">
        <f aca="true" t="shared" si="0" ref="AA7:AA26">AB7/12</f>
        <v>12009.25</v>
      </c>
      <c r="AB7" s="74">
        <v>144111</v>
      </c>
      <c r="AC7" s="9"/>
    </row>
    <row r="8" spans="2:38" s="79" customFormat="1" ht="13.5" customHeight="1">
      <c r="B8" s="165"/>
      <c r="C8" s="89"/>
      <c r="D8" s="89"/>
      <c r="E8" s="89"/>
      <c r="F8" s="80"/>
      <c r="G8" s="80"/>
      <c r="H8" s="81"/>
      <c r="I8" s="89"/>
      <c r="J8" s="89"/>
      <c r="K8" s="89"/>
      <c r="L8" s="81"/>
      <c r="M8" s="166"/>
      <c r="N8" s="81"/>
      <c r="O8" s="81"/>
      <c r="P8" s="81"/>
      <c r="Q8" s="81"/>
      <c r="R8" s="81"/>
      <c r="S8" s="81"/>
      <c r="T8" s="82"/>
      <c r="U8" s="82"/>
      <c r="V8" s="82"/>
      <c r="W8" s="83"/>
      <c r="X8" s="321"/>
      <c r="Y8" s="84" t="s">
        <v>28</v>
      </c>
      <c r="Z8" s="85">
        <f>AB8/1607</f>
        <v>49.782202862476666</v>
      </c>
      <c r="AA8" s="86">
        <f t="shared" si="0"/>
        <v>6666.666666666667</v>
      </c>
      <c r="AB8" s="87">
        <v>80000</v>
      </c>
      <c r="AC8" s="88"/>
      <c r="AH8" s="88"/>
      <c r="AI8" s="88"/>
      <c r="AJ8" s="88"/>
      <c r="AK8" s="88"/>
      <c r="AL8" s="88"/>
    </row>
    <row r="9" spans="2:38" s="79" customFormat="1" ht="13.5" customHeight="1">
      <c r="B9" s="167"/>
      <c r="C9" s="89"/>
      <c r="D9" s="89"/>
      <c r="E9" s="89"/>
      <c r="F9" s="89"/>
      <c r="G9" s="89"/>
      <c r="H9" s="81"/>
      <c r="I9" s="81"/>
      <c r="J9" s="81"/>
      <c r="K9" s="81"/>
      <c r="L9" s="81"/>
      <c r="M9" s="168"/>
      <c r="N9" s="81"/>
      <c r="O9" s="81"/>
      <c r="P9" s="81"/>
      <c r="Q9" s="81"/>
      <c r="R9" s="81"/>
      <c r="S9" s="81"/>
      <c r="T9" s="82"/>
      <c r="U9" s="82"/>
      <c r="V9" s="82"/>
      <c r="W9" s="83"/>
      <c r="X9" s="321"/>
      <c r="Y9" s="84" t="s">
        <v>4</v>
      </c>
      <c r="Z9" s="85">
        <f>AB9/1607</f>
        <v>71.86745488487865</v>
      </c>
      <c r="AA9" s="86">
        <f t="shared" si="0"/>
        <v>9624.25</v>
      </c>
      <c r="AB9" s="90">
        <v>115491</v>
      </c>
      <c r="AC9" s="88"/>
      <c r="AH9" s="88"/>
      <c r="AI9" s="88"/>
      <c r="AJ9" s="88"/>
      <c r="AK9" s="88"/>
      <c r="AL9" s="88"/>
    </row>
    <row r="10" spans="2:38" ht="13.5" customHeight="1" thickBot="1">
      <c r="B10" s="162"/>
      <c r="C10" s="75"/>
      <c r="D10" s="75"/>
      <c r="E10" s="75"/>
      <c r="F10" s="75"/>
      <c r="G10" s="48"/>
      <c r="H10" s="48"/>
      <c r="I10" s="48"/>
      <c r="J10" s="48"/>
      <c r="K10" s="163"/>
      <c r="L10" s="57"/>
      <c r="M10" s="160"/>
      <c r="N10" s="57"/>
      <c r="O10" s="57"/>
      <c r="P10" s="57"/>
      <c r="Q10" s="57"/>
      <c r="R10" s="57"/>
      <c r="S10" s="57"/>
      <c r="T10" s="58"/>
      <c r="U10" s="58"/>
      <c r="V10" s="58"/>
      <c r="X10" s="321"/>
      <c r="Y10" s="77" t="s">
        <v>3</v>
      </c>
      <c r="Z10" s="72">
        <f aca="true" t="shared" si="1" ref="Z10:Z26">AB10/1607</f>
        <v>37.336652146857496</v>
      </c>
      <c r="AA10" s="78">
        <f t="shared" si="0"/>
        <v>5000</v>
      </c>
      <c r="AB10" s="74">
        <v>60000</v>
      </c>
      <c r="AC10" s="9"/>
      <c r="AH10" s="9"/>
      <c r="AI10" s="9"/>
      <c r="AJ10" s="9"/>
      <c r="AK10" s="9"/>
      <c r="AL10" s="9"/>
    </row>
    <row r="11" spans="2:38" ht="13.5" customHeight="1" thickBot="1">
      <c r="B11" s="169"/>
      <c r="C11" s="323" t="s">
        <v>48</v>
      </c>
      <c r="D11" s="324"/>
      <c r="E11" s="357"/>
      <c r="F11" s="91"/>
      <c r="G11" s="323" t="s">
        <v>59</v>
      </c>
      <c r="H11" s="324"/>
      <c r="I11" s="357"/>
      <c r="J11" s="91"/>
      <c r="K11" s="323" t="s">
        <v>60</v>
      </c>
      <c r="L11" s="324"/>
      <c r="M11" s="325"/>
      <c r="N11" s="57"/>
      <c r="O11" s="57"/>
      <c r="P11" s="57"/>
      <c r="Q11" s="57"/>
      <c r="R11" s="57"/>
      <c r="S11" s="57"/>
      <c r="T11" s="58"/>
      <c r="U11" s="58"/>
      <c r="V11" s="58"/>
      <c r="X11" s="321"/>
      <c r="Y11" s="77" t="s">
        <v>6</v>
      </c>
      <c r="Z11" s="72">
        <f t="shared" si="1"/>
        <v>58.90168014934661</v>
      </c>
      <c r="AA11" s="78">
        <f t="shared" si="0"/>
        <v>7887.916666666667</v>
      </c>
      <c r="AB11" s="74">
        <v>94655</v>
      </c>
      <c r="AC11" s="9"/>
      <c r="AH11" s="9"/>
      <c r="AI11" s="9"/>
      <c r="AJ11" s="9"/>
      <c r="AK11" s="9"/>
      <c r="AL11" s="9"/>
    </row>
    <row r="12" spans="2:38" ht="23.25" customHeight="1">
      <c r="B12" s="170"/>
      <c r="C12" s="358" t="s">
        <v>22</v>
      </c>
      <c r="D12" s="326" t="s">
        <v>110</v>
      </c>
      <c r="E12" s="332" t="s">
        <v>80</v>
      </c>
      <c r="F12" s="92"/>
      <c r="G12" s="358" t="s">
        <v>22</v>
      </c>
      <c r="H12" s="326" t="s">
        <v>110</v>
      </c>
      <c r="I12" s="326" t="s">
        <v>81</v>
      </c>
      <c r="J12" s="93"/>
      <c r="K12" s="326" t="s">
        <v>22</v>
      </c>
      <c r="L12" s="326" t="s">
        <v>110</v>
      </c>
      <c r="M12" s="329" t="s">
        <v>82</v>
      </c>
      <c r="N12" s="57"/>
      <c r="O12" s="57"/>
      <c r="P12" s="57"/>
      <c r="Q12" s="57"/>
      <c r="R12" s="57"/>
      <c r="S12" s="57"/>
      <c r="T12" s="58"/>
      <c r="U12" s="58"/>
      <c r="V12" s="58"/>
      <c r="X12" s="321"/>
      <c r="Y12" s="77" t="s">
        <v>5</v>
      </c>
      <c r="Z12" s="72">
        <f t="shared" si="1"/>
        <v>31.113876789047914</v>
      </c>
      <c r="AA12" s="78">
        <f t="shared" si="0"/>
        <v>4166.666666666667</v>
      </c>
      <c r="AB12" s="74">
        <v>50000</v>
      </c>
      <c r="AH12" s="9"/>
      <c r="AI12" s="9"/>
      <c r="AJ12" s="9"/>
      <c r="AK12" s="9"/>
      <c r="AL12" s="9"/>
    </row>
    <row r="13" spans="2:38" ht="13.5" customHeight="1">
      <c r="B13" s="170"/>
      <c r="C13" s="359"/>
      <c r="D13" s="327"/>
      <c r="E13" s="333"/>
      <c r="F13" s="92"/>
      <c r="G13" s="359"/>
      <c r="H13" s="327"/>
      <c r="I13" s="327"/>
      <c r="J13" s="93"/>
      <c r="K13" s="327"/>
      <c r="L13" s="327"/>
      <c r="M13" s="330"/>
      <c r="N13" s="57"/>
      <c r="O13" s="57"/>
      <c r="P13" s="57"/>
      <c r="Q13" s="57"/>
      <c r="R13" s="57"/>
      <c r="S13" s="57"/>
      <c r="T13" s="58"/>
      <c r="U13" s="58"/>
      <c r="V13" s="58"/>
      <c r="X13" s="321"/>
      <c r="Y13" s="77" t="s">
        <v>9</v>
      </c>
      <c r="Z13" s="72">
        <f t="shared" si="1"/>
        <v>47.28126944617299</v>
      </c>
      <c r="AA13" s="78">
        <f t="shared" si="0"/>
        <v>6331.75</v>
      </c>
      <c r="AB13" s="74">
        <v>75981</v>
      </c>
      <c r="AC13" s="9"/>
      <c r="AH13" s="9"/>
      <c r="AI13" s="9"/>
      <c r="AJ13" s="9"/>
      <c r="AK13" s="9"/>
      <c r="AL13" s="9"/>
    </row>
    <row r="14" spans="2:38" ht="12" customHeight="1" thickBot="1">
      <c r="B14" s="170"/>
      <c r="C14" s="360"/>
      <c r="D14" s="328"/>
      <c r="E14" s="334"/>
      <c r="F14" s="92"/>
      <c r="G14" s="360"/>
      <c r="H14" s="328"/>
      <c r="I14" s="328"/>
      <c r="J14" s="93"/>
      <c r="K14" s="328"/>
      <c r="L14" s="328"/>
      <c r="M14" s="331"/>
      <c r="N14" s="57"/>
      <c r="O14" s="57"/>
      <c r="P14" s="57"/>
      <c r="Q14" s="57"/>
      <c r="R14" s="57"/>
      <c r="S14" s="57"/>
      <c r="T14" s="58"/>
      <c r="U14" s="58"/>
      <c r="V14" s="58"/>
      <c r="X14" s="321"/>
      <c r="Y14" s="77" t="s">
        <v>10</v>
      </c>
      <c r="Z14" s="72">
        <f t="shared" si="1"/>
        <v>37.176104542626014</v>
      </c>
      <c r="AA14" s="78">
        <f t="shared" si="0"/>
        <v>4978.5</v>
      </c>
      <c r="AB14" s="74">
        <v>59742</v>
      </c>
      <c r="AC14" s="9"/>
      <c r="AH14" s="9"/>
      <c r="AI14" s="9"/>
      <c r="AJ14" s="9"/>
      <c r="AK14" s="9"/>
      <c r="AL14" s="9"/>
    </row>
    <row r="15" spans="2:38" ht="0.75" customHeight="1">
      <c r="B15" s="171"/>
      <c r="C15" s="59"/>
      <c r="D15" s="94"/>
      <c r="E15" s="95"/>
      <c r="F15" s="94"/>
      <c r="G15" s="96"/>
      <c r="H15" s="94"/>
      <c r="I15" s="95"/>
      <c r="J15" s="94"/>
      <c r="K15" s="97"/>
      <c r="L15" s="94"/>
      <c r="M15" s="172"/>
      <c r="N15" s="57"/>
      <c r="O15" s="57"/>
      <c r="P15" s="57"/>
      <c r="Q15" s="57"/>
      <c r="R15" s="57"/>
      <c r="S15" s="57"/>
      <c r="T15" s="45"/>
      <c r="U15" s="58"/>
      <c r="V15" s="58"/>
      <c r="X15" s="321"/>
      <c r="Y15" s="77" t="s">
        <v>29</v>
      </c>
      <c r="Z15" s="72">
        <f t="shared" si="1"/>
        <v>24.891101431238333</v>
      </c>
      <c r="AA15" s="78">
        <f t="shared" si="0"/>
        <v>3333.3333333333335</v>
      </c>
      <c r="AB15" s="74">
        <v>40000</v>
      </c>
      <c r="AC15" s="9"/>
      <c r="AH15" s="9"/>
      <c r="AI15" s="9"/>
      <c r="AJ15" s="9"/>
      <c r="AK15" s="9"/>
      <c r="AL15" s="9"/>
    </row>
    <row r="16" spans="2:38" ht="15" customHeight="1">
      <c r="B16" s="223" t="s">
        <v>49</v>
      </c>
      <c r="C16" s="181" t="s">
        <v>22</v>
      </c>
      <c r="D16" s="182">
        <v>0</v>
      </c>
      <c r="E16" s="183">
        <f>(SUMIF($Y$6:$Y$26,$C$16,$AA6:$AA26))*D16</f>
        <v>0</v>
      </c>
      <c r="F16" s="98"/>
      <c r="G16" s="187" t="s">
        <v>22</v>
      </c>
      <c r="H16" s="182">
        <v>0</v>
      </c>
      <c r="I16" s="219">
        <f>(SUMIF($Y$33:$Y$58,$G$16,$AA33:$AA58))*H16</f>
        <v>0</v>
      </c>
      <c r="J16" s="51"/>
      <c r="K16" s="187" t="s">
        <v>22</v>
      </c>
      <c r="L16" s="182">
        <v>0</v>
      </c>
      <c r="M16" s="183">
        <f>(SUMIF($Y$33:$Y$58,$K$16,$AA33:$AA58))*L16</f>
        <v>0</v>
      </c>
      <c r="N16" s="58"/>
      <c r="O16" s="58"/>
      <c r="P16" s="58"/>
      <c r="Q16" s="58"/>
      <c r="R16" s="58"/>
      <c r="S16" s="58"/>
      <c r="T16" s="58"/>
      <c r="U16" s="58"/>
      <c r="V16" s="58"/>
      <c r="X16" s="321"/>
      <c r="Y16" s="77" t="s">
        <v>44</v>
      </c>
      <c r="Z16" s="72">
        <f t="shared" si="1"/>
        <v>18.668326073428748</v>
      </c>
      <c r="AA16" s="78">
        <f t="shared" si="0"/>
        <v>2500</v>
      </c>
      <c r="AB16" s="74">
        <v>30000</v>
      </c>
      <c r="AC16" s="9"/>
      <c r="AH16" s="9"/>
      <c r="AI16" s="9"/>
      <c r="AJ16" s="9"/>
      <c r="AK16" s="9"/>
      <c r="AL16" s="9"/>
    </row>
    <row r="17" spans="2:38" ht="15" customHeight="1">
      <c r="B17" s="223" t="s">
        <v>50</v>
      </c>
      <c r="C17" s="181" t="s">
        <v>22</v>
      </c>
      <c r="D17" s="182">
        <v>0</v>
      </c>
      <c r="E17" s="183">
        <f>(SUMIF($Y$6:$Y$26,$C$17,$AA6:$AA26))*D17</f>
        <v>0</v>
      </c>
      <c r="F17" s="98"/>
      <c r="G17" s="187" t="s">
        <v>22</v>
      </c>
      <c r="H17" s="182">
        <v>0</v>
      </c>
      <c r="I17" s="219">
        <f>(SUMIF($Y$33:$Y$58,$G$17,$AA33:$AA58))*H17</f>
        <v>0</v>
      </c>
      <c r="J17" s="51"/>
      <c r="K17" s="187" t="s">
        <v>22</v>
      </c>
      <c r="L17" s="182">
        <v>0</v>
      </c>
      <c r="M17" s="183">
        <f>(SUMIF($Y$33:$Y$58,$K$17,$AA33:$AA58))*L17</f>
        <v>0</v>
      </c>
      <c r="N17" s="57"/>
      <c r="O17" s="57"/>
      <c r="P17" s="57"/>
      <c r="Q17" s="99"/>
      <c r="R17" s="52"/>
      <c r="S17" s="52"/>
      <c r="T17" s="52"/>
      <c r="U17" s="52"/>
      <c r="V17" s="52"/>
      <c r="X17" s="321"/>
      <c r="Y17" s="77" t="s">
        <v>11</v>
      </c>
      <c r="Z17" s="72">
        <f t="shared" si="1"/>
        <v>62.086496577473554</v>
      </c>
      <c r="AA17" s="78">
        <f t="shared" si="0"/>
        <v>8314.416666666666</v>
      </c>
      <c r="AB17" s="74">
        <v>99773</v>
      </c>
      <c r="AC17" s="9"/>
      <c r="AH17" s="9"/>
      <c r="AI17" s="9"/>
      <c r="AJ17" s="9"/>
      <c r="AK17" s="9"/>
      <c r="AL17" s="9"/>
    </row>
    <row r="18" spans="2:38" ht="15" customHeight="1">
      <c r="B18" s="223" t="s">
        <v>51</v>
      </c>
      <c r="C18" s="181" t="s">
        <v>22</v>
      </c>
      <c r="D18" s="182">
        <v>0</v>
      </c>
      <c r="E18" s="183">
        <f>(SUMIF($Y$6:$Y$26,$C$18,$AA6:$AA26))*D18</f>
        <v>0</v>
      </c>
      <c r="F18" s="98"/>
      <c r="G18" s="187" t="s">
        <v>22</v>
      </c>
      <c r="H18" s="182">
        <v>0</v>
      </c>
      <c r="I18" s="219">
        <f>(SUMIF($Y$33:$Y$58,$G$18,$AA33:$AA58))*H18</f>
        <v>0</v>
      </c>
      <c r="J18" s="51"/>
      <c r="K18" s="187" t="s">
        <v>22</v>
      </c>
      <c r="L18" s="182">
        <v>0</v>
      </c>
      <c r="M18" s="183">
        <f>(SUMIF($Y$33:$Y$58,$K$18,$AA33:$AA58))*L18</f>
        <v>0</v>
      </c>
      <c r="N18" s="57"/>
      <c r="O18" s="57"/>
      <c r="P18" s="57"/>
      <c r="Q18" s="99"/>
      <c r="R18" s="52"/>
      <c r="S18" s="52"/>
      <c r="T18" s="52"/>
      <c r="U18" s="52"/>
      <c r="V18" s="52"/>
      <c r="X18" s="321"/>
      <c r="Y18" s="77" t="s">
        <v>12</v>
      </c>
      <c r="Z18" s="72">
        <f t="shared" si="1"/>
        <v>55.29682638456752</v>
      </c>
      <c r="AA18" s="78">
        <f t="shared" si="0"/>
        <v>7405.166666666667</v>
      </c>
      <c r="AB18" s="74">
        <v>88862</v>
      </c>
      <c r="AC18" s="9"/>
      <c r="AH18" s="9"/>
      <c r="AI18" s="9"/>
      <c r="AJ18" s="9"/>
      <c r="AK18" s="9"/>
      <c r="AL18" s="9"/>
    </row>
    <row r="19" spans="2:38" ht="15" customHeight="1">
      <c r="B19" s="223" t="s">
        <v>52</v>
      </c>
      <c r="C19" s="181" t="s">
        <v>22</v>
      </c>
      <c r="D19" s="182">
        <v>0</v>
      </c>
      <c r="E19" s="183">
        <f>(SUMIF($Y$6:$Y$26,$C$19,$AA6:$AA26))*D19</f>
        <v>0</v>
      </c>
      <c r="F19" s="98"/>
      <c r="G19" s="187" t="s">
        <v>22</v>
      </c>
      <c r="H19" s="182">
        <v>0</v>
      </c>
      <c r="I19" s="219">
        <f>(SUMIF($Y$33:$Y$58,$G$19,$AA33:$AA58))*H19</f>
        <v>0</v>
      </c>
      <c r="J19" s="51"/>
      <c r="K19" s="187" t="s">
        <v>22</v>
      </c>
      <c r="L19" s="182">
        <v>0</v>
      </c>
      <c r="M19" s="183">
        <f>(SUMIF($Y$33:$Y$58,$K$19,$AA33:$AA58))*L19</f>
        <v>0</v>
      </c>
      <c r="N19" s="100"/>
      <c r="O19" s="50"/>
      <c r="P19" s="50"/>
      <c r="Q19" s="101"/>
      <c r="R19" s="102"/>
      <c r="S19" s="102"/>
      <c r="T19" s="102"/>
      <c r="U19" s="102"/>
      <c r="V19" s="102"/>
      <c r="X19" s="321"/>
      <c r="Y19" s="77" t="s">
        <v>13</v>
      </c>
      <c r="Z19" s="72">
        <f t="shared" si="1"/>
        <v>44.01431238332296</v>
      </c>
      <c r="AA19" s="78">
        <f t="shared" si="0"/>
        <v>5894.25</v>
      </c>
      <c r="AB19" s="74">
        <v>70731</v>
      </c>
      <c r="AC19" s="9"/>
      <c r="AH19" s="9"/>
      <c r="AI19" s="9"/>
      <c r="AJ19" s="9"/>
      <c r="AK19" s="9"/>
      <c r="AL19" s="9"/>
    </row>
    <row r="20" spans="2:38" ht="15" customHeight="1">
      <c r="B20" s="223" t="s">
        <v>53</v>
      </c>
      <c r="C20" s="181" t="s">
        <v>22</v>
      </c>
      <c r="D20" s="182">
        <v>0</v>
      </c>
      <c r="E20" s="183">
        <f>(SUMIF($Y$6:$Y$26,$C$20,$AA6:$AA26))*D20</f>
        <v>0</v>
      </c>
      <c r="F20" s="98"/>
      <c r="G20" s="187" t="s">
        <v>22</v>
      </c>
      <c r="H20" s="182">
        <v>0</v>
      </c>
      <c r="I20" s="219">
        <f>(SUMIF($Y$33:$Y$58,$G$20,$AA33:$AA58))*H20</f>
        <v>0</v>
      </c>
      <c r="J20" s="51"/>
      <c r="K20" s="187" t="s">
        <v>22</v>
      </c>
      <c r="L20" s="182">
        <v>0</v>
      </c>
      <c r="M20" s="183">
        <f>(SUMIF($Y$33:$Y$58,$K$20,$AA33:$AA58))*L20</f>
        <v>0</v>
      </c>
      <c r="N20" s="103"/>
      <c r="O20" s="103"/>
      <c r="P20" s="104"/>
      <c r="Q20" s="105"/>
      <c r="R20" s="106"/>
      <c r="S20" s="106"/>
      <c r="T20" s="106"/>
      <c r="U20" s="106"/>
      <c r="V20" s="106"/>
      <c r="X20" s="321"/>
      <c r="Y20" s="77" t="s">
        <v>14</v>
      </c>
      <c r="Z20" s="72">
        <f t="shared" si="1"/>
        <v>56.2713130056005</v>
      </c>
      <c r="AA20" s="78">
        <f t="shared" si="0"/>
        <v>7535.666666666667</v>
      </c>
      <c r="AB20" s="74">
        <v>90428</v>
      </c>
      <c r="AC20" s="9"/>
      <c r="AH20" s="9"/>
      <c r="AI20" s="9"/>
      <c r="AJ20" s="9"/>
      <c r="AK20" s="9"/>
      <c r="AL20" s="9"/>
    </row>
    <row r="21" spans="2:38" ht="15" customHeight="1">
      <c r="B21" s="223" t="s">
        <v>54</v>
      </c>
      <c r="C21" s="181" t="s">
        <v>22</v>
      </c>
      <c r="D21" s="182">
        <v>0</v>
      </c>
      <c r="E21" s="183">
        <f>(SUMIF($Y$6:$Y$26,$C$21,$AA10:$AA30))*D21</f>
        <v>0</v>
      </c>
      <c r="F21" s="98"/>
      <c r="G21" s="187" t="s">
        <v>22</v>
      </c>
      <c r="H21" s="182">
        <v>0</v>
      </c>
      <c r="I21" s="219">
        <f>(SUMIF($Y$33:$Y$58,$G$21,$AA33:$AA58))*H21</f>
        <v>0</v>
      </c>
      <c r="J21" s="51"/>
      <c r="K21" s="187" t="s">
        <v>22</v>
      </c>
      <c r="L21" s="182">
        <v>0</v>
      </c>
      <c r="M21" s="183">
        <f>(SUMIF($Y$33:$Y$58,$K$21,$AA33:$AA58))*L21</f>
        <v>0</v>
      </c>
      <c r="N21" s="103"/>
      <c r="O21" s="103"/>
      <c r="P21" s="104"/>
      <c r="Q21" s="105"/>
      <c r="R21" s="106"/>
      <c r="S21" s="106"/>
      <c r="T21" s="106"/>
      <c r="U21" s="106"/>
      <c r="V21" s="106"/>
      <c r="X21" s="321"/>
      <c r="Y21" s="77" t="s">
        <v>15</v>
      </c>
      <c r="Z21" s="72">
        <f t="shared" si="1"/>
        <v>46.67890479153703</v>
      </c>
      <c r="AA21" s="78">
        <f t="shared" si="0"/>
        <v>6251.083333333333</v>
      </c>
      <c r="AB21" s="74">
        <v>75013</v>
      </c>
      <c r="AC21" s="9"/>
      <c r="AH21" s="9"/>
      <c r="AI21" s="9"/>
      <c r="AJ21" s="9"/>
      <c r="AK21" s="9"/>
      <c r="AL21" s="9"/>
    </row>
    <row r="22" spans="2:38" ht="15" customHeight="1">
      <c r="B22" s="223" t="s">
        <v>55</v>
      </c>
      <c r="C22" s="181" t="s">
        <v>22</v>
      </c>
      <c r="D22" s="182">
        <v>0</v>
      </c>
      <c r="E22" s="183">
        <f>(SUMIF($Y$6:$Y$26,$C$22,$AA6:$AA26))*D22</f>
        <v>0</v>
      </c>
      <c r="F22" s="98"/>
      <c r="G22" s="187" t="s">
        <v>22</v>
      </c>
      <c r="H22" s="182">
        <v>0</v>
      </c>
      <c r="I22" s="219">
        <f>(SUMIF($Y$33:$Y$58,$G$22,$AA33:$AA58))*H22</f>
        <v>0</v>
      </c>
      <c r="J22" s="51"/>
      <c r="K22" s="187" t="s">
        <v>22</v>
      </c>
      <c r="L22" s="182">
        <v>0</v>
      </c>
      <c r="M22" s="183">
        <f>(SUMIF($Y$33:$Y$58,$K$22,$AA33:$AA58))*L22</f>
        <v>0</v>
      </c>
      <c r="N22" s="103"/>
      <c r="O22" s="103"/>
      <c r="P22" s="104"/>
      <c r="Q22" s="105"/>
      <c r="R22" s="106"/>
      <c r="S22" s="106"/>
      <c r="T22" s="106"/>
      <c r="U22" s="106"/>
      <c r="V22" s="106"/>
      <c r="X22" s="321"/>
      <c r="Y22" s="77" t="s">
        <v>16</v>
      </c>
      <c r="Z22" s="72">
        <f t="shared" si="1"/>
        <v>37.95519601742377</v>
      </c>
      <c r="AA22" s="78">
        <f t="shared" si="0"/>
        <v>5082.833333333333</v>
      </c>
      <c r="AB22" s="74">
        <v>60994</v>
      </c>
      <c r="AC22" s="9"/>
      <c r="AH22" s="9"/>
      <c r="AI22" s="9"/>
      <c r="AJ22" s="9"/>
      <c r="AK22" s="9"/>
      <c r="AL22" s="9"/>
    </row>
    <row r="23" spans="2:38" ht="15" customHeight="1">
      <c r="B23" s="223" t="s">
        <v>56</v>
      </c>
      <c r="C23" s="181" t="s">
        <v>22</v>
      </c>
      <c r="D23" s="182">
        <v>0</v>
      </c>
      <c r="E23" s="183">
        <f>(SUMIF($Y$6:$Y$26,$C$23,$AA6:$AA26))*D23</f>
        <v>0</v>
      </c>
      <c r="F23" s="98"/>
      <c r="G23" s="187" t="s">
        <v>22</v>
      </c>
      <c r="H23" s="182">
        <v>0</v>
      </c>
      <c r="I23" s="219">
        <f>(SUMIF($Y$33:$Y$58,$G$23,$AA33:$AA58))*H23</f>
        <v>0</v>
      </c>
      <c r="J23" s="51"/>
      <c r="K23" s="187" t="s">
        <v>22</v>
      </c>
      <c r="L23" s="182">
        <v>0</v>
      </c>
      <c r="M23" s="183">
        <f>(SUMIF($Y$33:$Y$58,$K$23,$AA33:$AA58))*L23</f>
        <v>0</v>
      </c>
      <c r="N23" s="103"/>
      <c r="O23" s="103"/>
      <c r="P23" s="104"/>
      <c r="Q23" s="105"/>
      <c r="R23" s="106"/>
      <c r="S23" s="106"/>
      <c r="T23" s="106"/>
      <c r="U23" s="106"/>
      <c r="V23" s="106"/>
      <c r="X23" s="321"/>
      <c r="Y23" s="77" t="s">
        <v>17</v>
      </c>
      <c r="Z23" s="72">
        <f t="shared" si="1"/>
        <v>35.66832607342875</v>
      </c>
      <c r="AA23" s="78">
        <f t="shared" si="0"/>
        <v>4776.583333333333</v>
      </c>
      <c r="AB23" s="74">
        <v>57319</v>
      </c>
      <c r="AC23" s="9"/>
      <c r="AH23" s="9"/>
      <c r="AI23" s="9"/>
      <c r="AJ23" s="9"/>
      <c r="AK23" s="9"/>
      <c r="AL23" s="9"/>
    </row>
    <row r="24" spans="2:38" ht="15" customHeight="1">
      <c r="B24" s="223" t="s">
        <v>57</v>
      </c>
      <c r="C24" s="181" t="s">
        <v>22</v>
      </c>
      <c r="D24" s="182">
        <v>0</v>
      </c>
      <c r="E24" s="183">
        <f>(SUMIF($Y$6:$Y$26,$C$24,$AA6:$AA26))*D24</f>
        <v>0</v>
      </c>
      <c r="F24" s="51"/>
      <c r="G24" s="187" t="s">
        <v>22</v>
      </c>
      <c r="H24" s="182">
        <v>0</v>
      </c>
      <c r="I24" s="219">
        <f>(SUMIF($Y$33:$Y$58,$G$24,$AA33:$AA58))*H24</f>
        <v>0</v>
      </c>
      <c r="J24" s="51"/>
      <c r="K24" s="187" t="s">
        <v>22</v>
      </c>
      <c r="L24" s="182">
        <v>0</v>
      </c>
      <c r="M24" s="183">
        <f>(SUMIF($Y$33:$Y$58,$K$24,$AA33:$AA58))*L24</f>
        <v>0</v>
      </c>
      <c r="N24" s="103"/>
      <c r="O24" s="103"/>
      <c r="P24" s="104"/>
      <c r="Q24" s="105"/>
      <c r="R24" s="106"/>
      <c r="S24" s="106"/>
      <c r="T24" s="106"/>
      <c r="U24" s="106"/>
      <c r="V24" s="106"/>
      <c r="X24" s="321"/>
      <c r="Y24" s="107" t="s">
        <v>45</v>
      </c>
      <c r="Z24" s="72">
        <f t="shared" si="1"/>
        <v>34.91599253266957</v>
      </c>
      <c r="AA24" s="78">
        <f t="shared" si="0"/>
        <v>4675.833333333333</v>
      </c>
      <c r="AB24" s="74">
        <v>56110</v>
      </c>
      <c r="AC24" s="9"/>
      <c r="AH24" s="9"/>
      <c r="AI24" s="9"/>
      <c r="AJ24" s="9"/>
      <c r="AK24" s="9"/>
      <c r="AL24" s="9"/>
    </row>
    <row r="25" spans="2:38" ht="15" customHeight="1" thickBot="1">
      <c r="B25" s="223" t="s">
        <v>58</v>
      </c>
      <c r="C25" s="181" t="s">
        <v>22</v>
      </c>
      <c r="D25" s="182">
        <v>0</v>
      </c>
      <c r="E25" s="183">
        <f>(SUMIF($Y$6:$Y$26,$C$25,$AA6:$AA26))*D25</f>
        <v>0</v>
      </c>
      <c r="F25" s="51"/>
      <c r="G25" s="188" t="s">
        <v>22</v>
      </c>
      <c r="H25" s="184">
        <v>0</v>
      </c>
      <c r="I25" s="220">
        <f>(SUMIF($Y$33:$Y$58,$G$25,$AA33:$AA58))*H25</f>
        <v>0</v>
      </c>
      <c r="J25" s="51"/>
      <c r="K25" s="187" t="s">
        <v>22</v>
      </c>
      <c r="L25" s="182">
        <v>0</v>
      </c>
      <c r="M25" s="183">
        <f>(SUMIF($Y$33:$Y$58,$K$25,$AA33:$AA58))*L25</f>
        <v>0</v>
      </c>
      <c r="N25" s="57"/>
      <c r="O25" s="57"/>
      <c r="P25" s="57"/>
      <c r="Q25" s="57"/>
      <c r="R25" s="59"/>
      <c r="S25" s="59"/>
      <c r="T25" s="59"/>
      <c r="U25" s="59"/>
      <c r="V25" s="59"/>
      <c r="X25" s="321"/>
      <c r="Y25" s="107" t="s">
        <v>46</v>
      </c>
      <c r="Z25" s="72">
        <f t="shared" si="1"/>
        <v>31.678282514001246</v>
      </c>
      <c r="AA25" s="78">
        <f t="shared" si="0"/>
        <v>4242.25</v>
      </c>
      <c r="AB25" s="74">
        <v>50907</v>
      </c>
      <c r="AC25" s="9"/>
      <c r="AH25" s="9"/>
      <c r="AI25" s="9"/>
      <c r="AJ25" s="9"/>
      <c r="AK25" s="9"/>
      <c r="AL25" s="9"/>
    </row>
    <row r="26" spans="2:38" s="16" customFormat="1" ht="21" customHeight="1" thickBot="1">
      <c r="B26" s="173" t="s">
        <v>7</v>
      </c>
      <c r="C26" s="186"/>
      <c r="D26" s="110">
        <f>D16+D17+D18+D19+D20+D21+D22+D23+D24+D25</f>
        <v>0</v>
      </c>
      <c r="E26" s="185">
        <f>E16+E17+E18+E19+E20+E21+E22+E23+E24+E25</f>
        <v>0</v>
      </c>
      <c r="F26" s="108"/>
      <c r="G26" s="109"/>
      <c r="H26" s="110">
        <f>H16+H17+H18+H19+H20+H21+H22+H23+H24+H25</f>
        <v>0</v>
      </c>
      <c r="I26" s="111">
        <f>I16+I17+I18+I19+I20+I21+I22+I23+I24+I25</f>
        <v>0</v>
      </c>
      <c r="J26" s="108"/>
      <c r="K26" s="109">
        <f>IF(SUM(K15:K15)&gt;0,SUM(K15:K15),"")</f>
      </c>
      <c r="L26" s="110">
        <f>L16+L17+L18+L19+L20+L21+L22+L23+L24+L25</f>
        <v>0</v>
      </c>
      <c r="M26" s="111">
        <f>M16+M17+M18+M19+M20+M21+M22+M23+M24+M25</f>
        <v>0</v>
      </c>
      <c r="N26" s="112"/>
      <c r="O26" s="112"/>
      <c r="P26" s="112"/>
      <c r="Q26" s="112"/>
      <c r="R26" s="112"/>
      <c r="S26" s="112"/>
      <c r="T26" s="113"/>
      <c r="U26" s="113"/>
      <c r="V26" s="203"/>
      <c r="W26" s="14"/>
      <c r="X26" s="321"/>
      <c r="Y26" s="224" t="s">
        <v>47</v>
      </c>
      <c r="Z26" s="114">
        <f t="shared" si="1"/>
        <v>30.596141879278157</v>
      </c>
      <c r="AA26" s="115">
        <f t="shared" si="0"/>
        <v>4097.333333333333</v>
      </c>
      <c r="AB26" s="116">
        <v>49168</v>
      </c>
      <c r="AC26" s="28"/>
      <c r="AH26" s="28"/>
      <c r="AI26" s="28"/>
      <c r="AJ26" s="28"/>
      <c r="AK26" s="28"/>
      <c r="AL26" s="28"/>
    </row>
    <row r="27" spans="2:38" ht="13.5" customHeight="1" thickBot="1">
      <c r="B27" s="47"/>
      <c r="C27" s="59"/>
      <c r="D27" s="48"/>
      <c r="E27" s="48"/>
      <c r="F27" s="48"/>
      <c r="G27" s="48"/>
      <c r="H27" s="48"/>
      <c r="I27" s="48"/>
      <c r="J27" s="48"/>
      <c r="K27" s="163"/>
      <c r="L27" s="48"/>
      <c r="M27" s="49"/>
      <c r="N27" s="112"/>
      <c r="O27" s="112"/>
      <c r="P27" s="112"/>
      <c r="Q27" s="112"/>
      <c r="R27" s="112"/>
      <c r="S27" s="112"/>
      <c r="T27" s="113"/>
      <c r="U27" s="113"/>
      <c r="V27" s="203"/>
      <c r="X27" s="321"/>
      <c r="Y27" s="117"/>
      <c r="Z27" s="72"/>
      <c r="AA27" s="73"/>
      <c r="AB27" s="74"/>
      <c r="AC27" s="9"/>
      <c r="AH27" s="9"/>
      <c r="AI27" s="9"/>
      <c r="AJ27" s="9"/>
      <c r="AK27" s="9"/>
      <c r="AL27" s="9"/>
    </row>
    <row r="28" spans="2:38" ht="12.75" customHeight="1">
      <c r="B28" s="174"/>
      <c r="C28" s="175"/>
      <c r="D28" s="59"/>
      <c r="E28" s="48"/>
      <c r="F28" s="48"/>
      <c r="G28" s="345" t="s">
        <v>91</v>
      </c>
      <c r="H28" s="346"/>
      <c r="I28" s="346"/>
      <c r="J28" s="346"/>
      <c r="K28" s="341" t="e">
        <f>Z70/(Z70+Z71+Z72)</f>
        <v>#DIV/0!</v>
      </c>
      <c r="L28" s="48"/>
      <c r="M28" s="49"/>
      <c r="N28" s="112"/>
      <c r="O28" s="112"/>
      <c r="P28" s="112"/>
      <c r="Q28" s="112"/>
      <c r="R28" s="112"/>
      <c r="S28" s="112"/>
      <c r="T28" s="113"/>
      <c r="U28" s="113"/>
      <c r="V28" s="203"/>
      <c r="X28" s="321"/>
      <c r="Y28" s="117"/>
      <c r="Z28" s="72"/>
      <c r="AA28" s="73"/>
      <c r="AB28" s="74"/>
      <c r="AC28" s="9"/>
      <c r="AH28" s="9"/>
      <c r="AI28" s="9"/>
      <c r="AJ28" s="9"/>
      <c r="AK28" s="9"/>
      <c r="AL28" s="9"/>
    </row>
    <row r="29" spans="2:38" ht="11.25" customHeight="1" thickBot="1">
      <c r="B29" s="162"/>
      <c r="C29" s="176"/>
      <c r="D29" s="59"/>
      <c r="E29" s="59"/>
      <c r="F29" s="48"/>
      <c r="G29" s="347"/>
      <c r="H29" s="348"/>
      <c r="I29" s="348"/>
      <c r="J29" s="348"/>
      <c r="K29" s="342"/>
      <c r="L29" s="48"/>
      <c r="M29" s="49"/>
      <c r="N29" s="112"/>
      <c r="O29" s="112"/>
      <c r="P29" s="112"/>
      <c r="Q29" s="112"/>
      <c r="R29" s="112"/>
      <c r="S29" s="112"/>
      <c r="T29" s="113"/>
      <c r="U29" s="113"/>
      <c r="V29" s="203"/>
      <c r="X29" s="321"/>
      <c r="Y29" s="117"/>
      <c r="Z29" s="72"/>
      <c r="AA29" s="73"/>
      <c r="AB29" s="74"/>
      <c r="AC29" s="9"/>
      <c r="AH29" s="9"/>
      <c r="AI29" s="9"/>
      <c r="AJ29" s="9"/>
      <c r="AK29" s="9"/>
      <c r="AL29" s="9"/>
    </row>
    <row r="30" spans="2:38" ht="20.25" customHeight="1">
      <c r="B30" s="343" t="s">
        <v>100</v>
      </c>
      <c r="C30" s="344"/>
      <c r="D30" s="344"/>
      <c r="E30" s="119">
        <v>0</v>
      </c>
      <c r="F30" s="48"/>
      <c r="G30" s="48"/>
      <c r="H30" s="48"/>
      <c r="I30" s="48"/>
      <c r="J30" s="48"/>
      <c r="K30" s="163"/>
      <c r="L30" s="48"/>
      <c r="M30" s="49"/>
      <c r="N30" s="120"/>
      <c r="O30" s="120"/>
      <c r="P30" s="120"/>
      <c r="Q30" s="120"/>
      <c r="R30" s="6"/>
      <c r="X30" s="321"/>
      <c r="Y30" s="117"/>
      <c r="Z30" s="72"/>
      <c r="AA30" s="73"/>
      <c r="AB30" s="74"/>
      <c r="AC30" s="9"/>
      <c r="AH30" s="9"/>
      <c r="AI30" s="9"/>
      <c r="AJ30" s="9"/>
      <c r="AK30" s="9"/>
      <c r="AL30" s="9"/>
    </row>
    <row r="31" spans="2:38" ht="12.75" customHeight="1" thickBot="1">
      <c r="B31" s="336" t="s">
        <v>101</v>
      </c>
      <c r="C31" s="337"/>
      <c r="D31" s="337"/>
      <c r="E31" s="121">
        <v>0</v>
      </c>
      <c r="F31" s="48"/>
      <c r="G31" s="48"/>
      <c r="H31" s="48"/>
      <c r="I31" s="48"/>
      <c r="J31" s="48"/>
      <c r="K31" s="163"/>
      <c r="L31" s="48"/>
      <c r="M31" s="49"/>
      <c r="N31" s="120"/>
      <c r="O31" s="120"/>
      <c r="P31" s="120"/>
      <c r="Q31" s="120"/>
      <c r="R31" s="6"/>
      <c r="X31" s="322"/>
      <c r="Y31" s="117"/>
      <c r="Z31" s="122"/>
      <c r="AA31" s="73"/>
      <c r="AB31" s="123"/>
      <c r="AC31" s="9"/>
      <c r="AH31" s="9"/>
      <c r="AI31" s="9"/>
      <c r="AJ31" s="9"/>
      <c r="AK31" s="9"/>
      <c r="AL31" s="9"/>
    </row>
    <row r="32" spans="2:38" ht="15.75" thickTop="1">
      <c r="B32" s="336" t="s">
        <v>102</v>
      </c>
      <c r="C32" s="338"/>
      <c r="D32" s="338"/>
      <c r="E32" s="221">
        <v>0</v>
      </c>
      <c r="F32" s="59"/>
      <c r="G32" s="48"/>
      <c r="H32" s="48"/>
      <c r="I32" s="48"/>
      <c r="J32" s="48"/>
      <c r="K32" s="48"/>
      <c r="L32" s="48"/>
      <c r="M32" s="49"/>
      <c r="N32" s="124">
        <f>IF(N133=2,"Choissisez une catégorie","")</f>
      </c>
      <c r="O32" s="124">
        <f>IF(O133=2,"Choissisez une catégorie","")</f>
      </c>
      <c r="P32" s="124">
        <f>IF(P133=2,"Choissisez une catégorie","")</f>
      </c>
      <c r="Q32" s="124">
        <f>IF(Q133=2,"Choissisez une catégorie","")</f>
      </c>
      <c r="R32" s="6"/>
      <c r="X32" s="316" t="s">
        <v>20</v>
      </c>
      <c r="Y32" s="125" t="str">
        <f>"catégorie"</f>
        <v>catégorie</v>
      </c>
      <c r="Z32" s="66"/>
      <c r="AA32" s="67"/>
      <c r="AB32" s="68"/>
      <c r="AC32" s="9"/>
      <c r="AH32" s="9"/>
      <c r="AI32" s="9"/>
      <c r="AJ32" s="9"/>
      <c r="AK32" s="9"/>
      <c r="AL32" s="9"/>
    </row>
    <row r="33" spans="2:38" ht="15.75" customHeight="1">
      <c r="B33" s="336" t="s">
        <v>103</v>
      </c>
      <c r="C33" s="338"/>
      <c r="D33" s="338"/>
      <c r="E33" s="126">
        <v>0</v>
      </c>
      <c r="F33" s="59"/>
      <c r="G33" s="48"/>
      <c r="H33" s="48"/>
      <c r="I33" s="48"/>
      <c r="J33" s="48"/>
      <c r="K33" s="48"/>
      <c r="L33" s="48"/>
      <c r="M33" s="49"/>
      <c r="N33" s="127"/>
      <c r="O33" s="127"/>
      <c r="P33" s="127"/>
      <c r="Q33" s="127"/>
      <c r="R33" s="6"/>
      <c r="X33" s="317"/>
      <c r="Y33" s="253" t="s">
        <v>23</v>
      </c>
      <c r="Z33" s="254">
        <f>AB33/1607</f>
        <v>20.684505289359056</v>
      </c>
      <c r="AA33" s="255">
        <v>2770</v>
      </c>
      <c r="AB33" s="256">
        <f aca="true" t="shared" si="2" ref="AB33:AB50">AA33*12</f>
        <v>33240</v>
      </c>
      <c r="AC33" s="9"/>
      <c r="AH33" s="9"/>
      <c r="AI33" s="9"/>
      <c r="AJ33" s="9"/>
      <c r="AK33" s="9"/>
      <c r="AL33" s="9"/>
    </row>
    <row r="34" spans="2:38" ht="19.5" customHeight="1" thickBot="1">
      <c r="B34" s="339" t="s">
        <v>104</v>
      </c>
      <c r="C34" s="340"/>
      <c r="D34" s="340"/>
      <c r="E34" s="128">
        <v>0</v>
      </c>
      <c r="F34" s="59"/>
      <c r="G34" s="48"/>
      <c r="H34" s="48"/>
      <c r="I34" s="48"/>
      <c r="J34" s="48"/>
      <c r="K34" s="48"/>
      <c r="L34" s="48"/>
      <c r="M34" s="49"/>
      <c r="N34" s="129"/>
      <c r="O34" s="129"/>
      <c r="P34" s="129"/>
      <c r="Q34" s="129"/>
      <c r="R34" s="6"/>
      <c r="X34" s="317"/>
      <c r="Y34" s="257" t="s">
        <v>109</v>
      </c>
      <c r="Z34" s="254">
        <f aca="true" t="shared" si="3" ref="Z34:Z56">AB34/1607</f>
        <v>23.320472930927192</v>
      </c>
      <c r="AA34" s="258">
        <v>3123</v>
      </c>
      <c r="AB34" s="259">
        <f t="shared" si="2"/>
        <v>37476</v>
      </c>
      <c r="AC34" s="9"/>
      <c r="AH34" s="9"/>
      <c r="AI34" s="9"/>
      <c r="AJ34" s="9"/>
      <c r="AK34" s="9"/>
      <c r="AL34" s="9"/>
    </row>
    <row r="35" spans="2:34" s="16" customFormat="1" ht="21" customHeight="1">
      <c r="B35" s="177"/>
      <c r="C35" s="178"/>
      <c r="D35" s="178"/>
      <c r="E35" s="178"/>
      <c r="F35" s="179"/>
      <c r="G35" s="178"/>
      <c r="H35" s="178"/>
      <c r="I35" s="178"/>
      <c r="J35" s="178"/>
      <c r="K35" s="178"/>
      <c r="L35" s="178"/>
      <c r="M35" s="180"/>
      <c r="N35" s="129"/>
      <c r="O35" s="129"/>
      <c r="P35" s="129"/>
      <c r="Q35" s="129"/>
      <c r="R35" s="14"/>
      <c r="S35" s="14"/>
      <c r="T35" s="14"/>
      <c r="U35" s="14"/>
      <c r="V35" s="14"/>
      <c r="W35" s="14"/>
      <c r="X35" s="317"/>
      <c r="Y35" s="260" t="s">
        <v>106</v>
      </c>
      <c r="Z35" s="261">
        <f t="shared" si="3"/>
        <v>30.504044803982577</v>
      </c>
      <c r="AA35" s="262">
        <v>4085</v>
      </c>
      <c r="AB35" s="263">
        <f t="shared" si="2"/>
        <v>49020</v>
      </c>
      <c r="AC35" s="28"/>
      <c r="AD35" s="28"/>
      <c r="AE35" s="28"/>
      <c r="AF35" s="28"/>
      <c r="AG35" s="28"/>
      <c r="AH35" s="28"/>
    </row>
    <row r="36" spans="6:34" s="16" customFormat="1" ht="21" customHeight="1">
      <c r="F36" s="127"/>
      <c r="N36" s="130"/>
      <c r="O36" s="130"/>
      <c r="P36" s="130"/>
      <c r="Q36" s="130"/>
      <c r="R36" s="14"/>
      <c r="S36" s="14"/>
      <c r="T36" s="14"/>
      <c r="U36" s="14"/>
      <c r="V36" s="14"/>
      <c r="W36" s="14"/>
      <c r="X36" s="317"/>
      <c r="Y36" s="260" t="s">
        <v>107</v>
      </c>
      <c r="Z36" s="261">
        <f t="shared" si="3"/>
        <v>32.9085252022402</v>
      </c>
      <c r="AA36" s="262">
        <v>4407</v>
      </c>
      <c r="AB36" s="263">
        <f t="shared" si="2"/>
        <v>52884</v>
      </c>
      <c r="AC36" s="28"/>
      <c r="AD36" s="28"/>
      <c r="AE36" s="28"/>
      <c r="AF36" s="28"/>
      <c r="AG36" s="28"/>
      <c r="AH36" s="28"/>
    </row>
    <row r="37" spans="6:34" s="16" customFormat="1" ht="21" customHeight="1">
      <c r="F37" s="93"/>
      <c r="N37" s="94"/>
      <c r="O37" s="94"/>
      <c r="P37" s="94"/>
      <c r="Q37" s="27"/>
      <c r="R37" s="14"/>
      <c r="S37" s="14"/>
      <c r="T37" s="14"/>
      <c r="U37" s="14"/>
      <c r="V37" s="14"/>
      <c r="W37" s="14"/>
      <c r="X37" s="317"/>
      <c r="Y37" s="260" t="s">
        <v>108</v>
      </c>
      <c r="Z37" s="261">
        <f t="shared" si="3"/>
        <v>35.313005600497824</v>
      </c>
      <c r="AA37" s="262">
        <v>4729</v>
      </c>
      <c r="AB37" s="263">
        <f t="shared" si="2"/>
        <v>56748</v>
      </c>
      <c r="AC37" s="28"/>
      <c r="AD37" s="28"/>
      <c r="AE37" s="28"/>
      <c r="AF37" s="28"/>
      <c r="AG37" s="28"/>
      <c r="AH37" s="28"/>
    </row>
    <row r="38" spans="6:34" s="16" customFormat="1" ht="21" customHeight="1">
      <c r="F38" s="7"/>
      <c r="N38" s="94"/>
      <c r="O38" s="94"/>
      <c r="P38" s="94"/>
      <c r="Q38" s="27"/>
      <c r="R38" s="14"/>
      <c r="S38" s="14"/>
      <c r="T38" s="14"/>
      <c r="U38" s="14"/>
      <c r="V38" s="14"/>
      <c r="W38" s="14"/>
      <c r="X38" s="317"/>
      <c r="Y38" s="260" t="s">
        <v>61</v>
      </c>
      <c r="Z38" s="261">
        <f t="shared" si="3"/>
        <v>43.04169259489733</v>
      </c>
      <c r="AA38" s="262">
        <v>5764</v>
      </c>
      <c r="AB38" s="263">
        <f t="shared" si="2"/>
        <v>69168</v>
      </c>
      <c r="AC38" s="28"/>
      <c r="AD38" s="28"/>
      <c r="AE38" s="28"/>
      <c r="AF38" s="28"/>
      <c r="AG38" s="28"/>
      <c r="AH38" s="28"/>
    </row>
    <row r="39" spans="14:34" s="16" customFormat="1" ht="21" customHeight="1">
      <c r="N39" s="94"/>
      <c r="O39" s="94"/>
      <c r="P39" s="94"/>
      <c r="Q39" s="27"/>
      <c r="R39" s="14"/>
      <c r="S39" s="14"/>
      <c r="T39" s="14"/>
      <c r="U39" s="14"/>
      <c r="V39" s="14"/>
      <c r="W39" s="14"/>
      <c r="X39" s="317"/>
      <c r="Y39" s="260" t="s">
        <v>62</v>
      </c>
      <c r="Z39" s="261">
        <f t="shared" si="3"/>
        <v>47.230864965774735</v>
      </c>
      <c r="AA39" s="262">
        <v>6325</v>
      </c>
      <c r="AB39" s="263">
        <f t="shared" si="2"/>
        <v>75900</v>
      </c>
      <c r="AC39" s="28"/>
      <c r="AD39" s="28"/>
      <c r="AE39" s="28"/>
      <c r="AF39" s="28"/>
      <c r="AG39" s="28"/>
      <c r="AH39" s="28"/>
    </row>
    <row r="40" spans="11:34" ht="12.75">
      <c r="K40" s="1"/>
      <c r="N40" s="94"/>
      <c r="O40" s="94"/>
      <c r="P40" s="94"/>
      <c r="Q40" s="27"/>
      <c r="R40" s="6"/>
      <c r="X40" s="317"/>
      <c r="Y40" s="287" t="s">
        <v>105</v>
      </c>
      <c r="Z40" s="261">
        <f t="shared" si="3"/>
        <v>49.336652146857496</v>
      </c>
      <c r="AA40" s="264">
        <v>6607</v>
      </c>
      <c r="AB40" s="265">
        <f t="shared" si="2"/>
        <v>79284</v>
      </c>
      <c r="AC40" s="9"/>
      <c r="AD40" s="9"/>
      <c r="AE40" s="9"/>
      <c r="AF40" s="9"/>
      <c r="AG40" s="9"/>
      <c r="AH40" s="9"/>
    </row>
    <row r="41" spans="11:34" ht="21.75" customHeight="1">
      <c r="K41" s="1"/>
      <c r="N41" s="94"/>
      <c r="O41" s="94"/>
      <c r="P41" s="94"/>
      <c r="Q41" s="27"/>
      <c r="R41" s="6"/>
      <c r="X41" s="317"/>
      <c r="Y41" s="266" t="s">
        <v>63</v>
      </c>
      <c r="Z41" s="261">
        <f t="shared" si="3"/>
        <v>50.38954573739888</v>
      </c>
      <c r="AA41" s="264">
        <v>6748</v>
      </c>
      <c r="AB41" s="265">
        <f t="shared" si="2"/>
        <v>80976</v>
      </c>
      <c r="AC41" s="9"/>
      <c r="AD41" s="9"/>
      <c r="AE41" s="9"/>
      <c r="AF41" s="9"/>
      <c r="AG41" s="9"/>
      <c r="AH41" s="9"/>
    </row>
    <row r="42" spans="11:34" ht="12.75">
      <c r="K42" s="1"/>
      <c r="N42" s="94"/>
      <c r="O42" s="94"/>
      <c r="P42" s="94"/>
      <c r="Q42" s="27"/>
      <c r="R42" s="6"/>
      <c r="X42" s="317"/>
      <c r="Y42" s="266" t="s">
        <v>64</v>
      </c>
      <c r="Z42" s="261">
        <f t="shared" si="3"/>
        <v>50.91225886745489</v>
      </c>
      <c r="AA42" s="264">
        <v>6818</v>
      </c>
      <c r="AB42" s="265">
        <f t="shared" si="2"/>
        <v>81816</v>
      </c>
      <c r="AC42" s="9"/>
      <c r="AD42" s="9"/>
      <c r="AE42" s="9"/>
      <c r="AF42" s="9"/>
      <c r="AG42" s="9"/>
      <c r="AH42" s="9"/>
    </row>
    <row r="43" spans="11:34" ht="12.75">
      <c r="K43" s="1"/>
      <c r="N43" s="94"/>
      <c r="O43" s="94"/>
      <c r="P43" s="94"/>
      <c r="Q43" s="27"/>
      <c r="R43" s="6"/>
      <c r="X43" s="317"/>
      <c r="Y43" s="271" t="s">
        <v>65</v>
      </c>
      <c r="Z43" s="272">
        <f t="shared" si="3"/>
        <v>27.97261978842564</v>
      </c>
      <c r="AA43" s="273">
        <v>3746</v>
      </c>
      <c r="AB43" s="274">
        <f t="shared" si="2"/>
        <v>44952</v>
      </c>
      <c r="AC43" s="9"/>
      <c r="AD43" s="9"/>
      <c r="AE43" s="9"/>
      <c r="AF43" s="9"/>
      <c r="AG43" s="9"/>
      <c r="AH43" s="9"/>
    </row>
    <row r="44" spans="11:34" ht="12.75">
      <c r="K44" s="1"/>
      <c r="N44" s="94"/>
      <c r="O44" s="94"/>
      <c r="P44" s="94"/>
      <c r="Q44" s="27"/>
      <c r="R44" s="6"/>
      <c r="X44" s="317"/>
      <c r="Y44" s="271" t="s">
        <v>66</v>
      </c>
      <c r="Z44" s="272">
        <f t="shared" si="3"/>
        <v>30.28002489110143</v>
      </c>
      <c r="AA44" s="273">
        <v>4055</v>
      </c>
      <c r="AB44" s="274">
        <f t="shared" si="2"/>
        <v>48660</v>
      </c>
      <c r="AC44" s="9"/>
      <c r="AD44" s="9"/>
      <c r="AE44" s="9"/>
      <c r="AF44" s="9"/>
      <c r="AG44" s="9"/>
      <c r="AH44" s="9"/>
    </row>
    <row r="45" spans="3:34" ht="12.75">
      <c r="C45" s="1"/>
      <c r="K45" s="1"/>
      <c r="N45" s="94"/>
      <c r="O45" s="94"/>
      <c r="P45" s="94"/>
      <c r="Q45" s="27"/>
      <c r="R45" s="6"/>
      <c r="X45" s="317"/>
      <c r="Y45" s="271" t="s">
        <v>67</v>
      </c>
      <c r="Z45" s="272">
        <f t="shared" si="3"/>
        <v>32.475420037336654</v>
      </c>
      <c r="AA45" s="273">
        <v>4349</v>
      </c>
      <c r="AB45" s="274">
        <f t="shared" si="2"/>
        <v>52188</v>
      </c>
      <c r="AC45" s="9"/>
      <c r="AD45" s="9"/>
      <c r="AE45" s="9"/>
      <c r="AF45" s="9"/>
      <c r="AG45" s="9"/>
      <c r="AH45" s="9"/>
    </row>
    <row r="46" spans="3:34" ht="12.75">
      <c r="C46" s="1"/>
      <c r="K46" s="1"/>
      <c r="N46" s="94"/>
      <c r="O46" s="94"/>
      <c r="P46" s="94"/>
      <c r="Q46" s="27"/>
      <c r="R46" s="6"/>
      <c r="X46" s="317"/>
      <c r="Y46" s="271" t="s">
        <v>68</v>
      </c>
      <c r="Z46" s="272">
        <f t="shared" si="3"/>
        <v>34.670815183571875</v>
      </c>
      <c r="AA46" s="273">
        <v>4643</v>
      </c>
      <c r="AB46" s="274">
        <f t="shared" si="2"/>
        <v>55716</v>
      </c>
      <c r="AC46" s="9"/>
      <c r="AD46" s="9"/>
      <c r="AE46" s="9"/>
      <c r="AF46" s="9"/>
      <c r="AG46" s="9"/>
      <c r="AH46" s="9"/>
    </row>
    <row r="47" spans="3:34" ht="12.75">
      <c r="C47" s="1"/>
      <c r="K47" s="1"/>
      <c r="N47" s="94"/>
      <c r="O47" s="94"/>
      <c r="P47" s="94"/>
      <c r="Q47" s="27"/>
      <c r="R47" s="6"/>
      <c r="X47" s="317"/>
      <c r="Y47" s="275" t="s">
        <v>69</v>
      </c>
      <c r="Z47" s="276">
        <f t="shared" si="3"/>
        <v>23.932794026135657</v>
      </c>
      <c r="AA47" s="277">
        <v>3205</v>
      </c>
      <c r="AB47" s="278">
        <f t="shared" si="2"/>
        <v>38460</v>
      </c>
      <c r="AC47" s="9"/>
      <c r="AD47" s="9"/>
      <c r="AE47" s="9"/>
      <c r="AF47" s="9"/>
      <c r="AG47" s="9"/>
      <c r="AH47" s="9"/>
    </row>
    <row r="48" spans="3:34" ht="13.5" customHeight="1">
      <c r="C48" s="1"/>
      <c r="K48" s="1"/>
      <c r="N48" s="132"/>
      <c r="O48" s="132"/>
      <c r="P48" s="132"/>
      <c r="Q48" s="132"/>
      <c r="R48" s="6"/>
      <c r="X48" s="317"/>
      <c r="Y48" s="275" t="s">
        <v>70</v>
      </c>
      <c r="Z48" s="276">
        <f t="shared" si="3"/>
        <v>25.672682016179216</v>
      </c>
      <c r="AA48" s="277">
        <v>3438</v>
      </c>
      <c r="AB48" s="278">
        <f t="shared" si="2"/>
        <v>41256</v>
      </c>
      <c r="AC48" s="9"/>
      <c r="AD48" s="9"/>
      <c r="AE48" s="9"/>
      <c r="AF48" s="9"/>
      <c r="AG48" s="9"/>
      <c r="AH48" s="9"/>
    </row>
    <row r="49" spans="3:34" ht="13.5" customHeight="1">
      <c r="C49" s="1"/>
      <c r="G49" s="118"/>
      <c r="H49" s="118"/>
      <c r="I49" s="6"/>
      <c r="J49" s="6"/>
      <c r="K49" s="133"/>
      <c r="L49" s="10"/>
      <c r="M49" s="10"/>
      <c r="N49" s="52"/>
      <c r="O49" s="52"/>
      <c r="P49" s="52"/>
      <c r="Q49" s="134"/>
      <c r="R49" s="6"/>
      <c r="X49" s="317"/>
      <c r="Y49" s="275" t="s">
        <v>71</v>
      </c>
      <c r="Z49" s="276">
        <f t="shared" si="3"/>
        <v>27.397635345364034</v>
      </c>
      <c r="AA49" s="279">
        <v>3669</v>
      </c>
      <c r="AB49" s="280">
        <f t="shared" si="2"/>
        <v>44028</v>
      </c>
      <c r="AC49" s="9"/>
      <c r="AD49" s="9"/>
      <c r="AE49" s="9"/>
      <c r="AF49" s="9"/>
      <c r="AG49" s="9"/>
      <c r="AH49" s="9"/>
    </row>
    <row r="50" spans="3:34" ht="13.5" customHeight="1">
      <c r="C50" s="1"/>
      <c r="G50" s="6"/>
      <c r="H50" s="6"/>
      <c r="I50" s="6"/>
      <c r="J50" s="6"/>
      <c r="K50" s="133"/>
      <c r="L50" s="10"/>
      <c r="M50" s="10"/>
      <c r="N50" s="10"/>
      <c r="O50" s="10"/>
      <c r="P50" s="10"/>
      <c r="Q50" s="12"/>
      <c r="R50" s="6"/>
      <c r="X50" s="317"/>
      <c r="Y50" s="288" t="s">
        <v>76</v>
      </c>
      <c r="Z50" s="289">
        <f t="shared" si="3"/>
        <v>29.18979464841319</v>
      </c>
      <c r="AA50" s="290">
        <v>3909</v>
      </c>
      <c r="AB50" s="291">
        <f t="shared" si="2"/>
        <v>46908</v>
      </c>
      <c r="AC50" s="9"/>
      <c r="AD50" s="9"/>
      <c r="AE50" s="9"/>
      <c r="AF50" s="9"/>
      <c r="AG50" s="9"/>
      <c r="AH50" s="9"/>
    </row>
    <row r="51" spans="3:34" ht="13.5" customHeight="1">
      <c r="C51" s="1"/>
      <c r="G51" s="6"/>
      <c r="H51" s="6"/>
      <c r="I51" s="6"/>
      <c r="J51" s="6"/>
      <c r="K51" s="133"/>
      <c r="L51" s="10"/>
      <c r="M51" s="10"/>
      <c r="N51" s="10"/>
      <c r="O51" s="10"/>
      <c r="P51" s="10"/>
      <c r="Q51" s="12"/>
      <c r="R51" s="6"/>
      <c r="X51" s="317"/>
      <c r="Y51" s="281" t="s">
        <v>72</v>
      </c>
      <c r="Z51" s="267">
        <f t="shared" si="3"/>
        <v>21.393901680149348</v>
      </c>
      <c r="AA51" s="268">
        <v>2865</v>
      </c>
      <c r="AB51" s="269">
        <f aca="true" t="shared" si="4" ref="AB51:AB58">AA51*12</f>
        <v>34380</v>
      </c>
      <c r="AC51" s="9"/>
      <c r="AD51" s="9"/>
      <c r="AE51" s="9"/>
      <c r="AF51" s="9"/>
      <c r="AG51" s="9"/>
      <c r="AH51" s="9"/>
    </row>
    <row r="52" spans="3:34" ht="13.5" customHeight="1">
      <c r="C52" s="1"/>
      <c r="G52" s="6"/>
      <c r="H52" s="6"/>
      <c r="I52" s="6"/>
      <c r="J52" s="6"/>
      <c r="K52" s="133"/>
      <c r="L52" s="10"/>
      <c r="M52" s="10"/>
      <c r="N52" s="10"/>
      <c r="O52" s="10"/>
      <c r="P52" s="10"/>
      <c r="Q52" s="12"/>
      <c r="R52" s="6"/>
      <c r="X52" s="317"/>
      <c r="Y52" s="270" t="s">
        <v>73</v>
      </c>
      <c r="Z52" s="267">
        <f t="shared" si="3"/>
        <v>22.842563783447417</v>
      </c>
      <c r="AA52" s="268">
        <v>3059</v>
      </c>
      <c r="AB52" s="269">
        <f t="shared" si="4"/>
        <v>36708</v>
      </c>
      <c r="AC52" s="9"/>
      <c r="AD52" s="9"/>
      <c r="AE52" s="9"/>
      <c r="AF52" s="9"/>
      <c r="AG52" s="9"/>
      <c r="AH52" s="9"/>
    </row>
    <row r="53" spans="3:34" ht="13.5" customHeight="1">
      <c r="C53" s="1"/>
      <c r="G53" s="124"/>
      <c r="H53" s="124"/>
      <c r="I53" s="124"/>
      <c r="J53" s="124"/>
      <c r="K53" s="124"/>
      <c r="L53" s="124"/>
      <c r="M53" s="124"/>
      <c r="N53" s="124"/>
      <c r="O53" s="124"/>
      <c r="P53" s="124"/>
      <c r="Q53" s="124"/>
      <c r="R53" s="6"/>
      <c r="X53" s="317"/>
      <c r="Y53" s="270" t="s">
        <v>74</v>
      </c>
      <c r="Z53" s="267">
        <f t="shared" si="3"/>
        <v>24.164281269446175</v>
      </c>
      <c r="AA53" s="268">
        <v>3236</v>
      </c>
      <c r="AB53" s="269">
        <f t="shared" si="4"/>
        <v>38832</v>
      </c>
      <c r="AC53" s="9"/>
      <c r="AD53" s="9"/>
      <c r="AE53" s="9"/>
      <c r="AF53" s="9"/>
      <c r="AG53" s="9"/>
      <c r="AH53" s="9"/>
    </row>
    <row r="54" spans="3:34" ht="13.5" customHeight="1">
      <c r="C54" s="1"/>
      <c r="G54" s="127"/>
      <c r="H54" s="127"/>
      <c r="I54" s="127"/>
      <c r="J54" s="127"/>
      <c r="K54" s="127"/>
      <c r="L54" s="127"/>
      <c r="M54" s="127"/>
      <c r="N54" s="127"/>
      <c r="O54" s="127"/>
      <c r="P54" s="127"/>
      <c r="Q54" s="127"/>
      <c r="R54" s="6"/>
      <c r="V54" s="135"/>
      <c r="X54" s="317"/>
      <c r="Y54" s="270" t="s">
        <v>75</v>
      </c>
      <c r="Z54" s="267">
        <f t="shared" si="3"/>
        <v>25.672682016179216</v>
      </c>
      <c r="AA54" s="268">
        <v>3438</v>
      </c>
      <c r="AB54" s="269">
        <f t="shared" si="4"/>
        <v>41256</v>
      </c>
      <c r="AC54" s="9"/>
      <c r="AD54" s="9"/>
      <c r="AE54" s="9"/>
      <c r="AF54" s="9"/>
      <c r="AG54" s="9"/>
      <c r="AH54" s="9"/>
    </row>
    <row r="55" spans="3:34" ht="12.75">
      <c r="C55" s="1"/>
      <c r="G55" s="93"/>
      <c r="H55" s="93"/>
      <c r="I55" s="93"/>
      <c r="J55" s="93"/>
      <c r="K55" s="92"/>
      <c r="L55" s="93"/>
      <c r="M55" s="93"/>
      <c r="N55" s="93"/>
      <c r="O55" s="93"/>
      <c r="P55" s="93"/>
      <c r="Q55" s="18"/>
      <c r="R55" s="6"/>
      <c r="V55" s="59"/>
      <c r="X55" s="317"/>
      <c r="Y55" s="282" t="s">
        <v>77</v>
      </c>
      <c r="Z55" s="283">
        <f t="shared" si="3"/>
        <v>18.750466708151837</v>
      </c>
      <c r="AA55" s="284">
        <v>2511</v>
      </c>
      <c r="AB55" s="285">
        <f t="shared" si="4"/>
        <v>30132</v>
      </c>
      <c r="AC55" s="9"/>
      <c r="AD55" s="9"/>
      <c r="AE55" s="9"/>
      <c r="AF55" s="9"/>
      <c r="AG55" s="9"/>
      <c r="AH55" s="9"/>
    </row>
    <row r="56" spans="3:34" ht="12.75">
      <c r="C56" s="1"/>
      <c r="G56" s="7"/>
      <c r="H56" s="7"/>
      <c r="I56" s="7"/>
      <c r="J56" s="7"/>
      <c r="K56" s="7"/>
      <c r="L56" s="7"/>
      <c r="M56" s="7"/>
      <c r="N56" s="7"/>
      <c r="O56" s="7"/>
      <c r="P56" s="7"/>
      <c r="Q56" s="8"/>
      <c r="R56" s="6"/>
      <c r="V56" s="59"/>
      <c r="X56" s="317"/>
      <c r="Y56" s="286" t="s">
        <v>78</v>
      </c>
      <c r="Z56" s="283">
        <f t="shared" si="3"/>
        <v>19.82576228998133</v>
      </c>
      <c r="AA56" s="284">
        <v>2655</v>
      </c>
      <c r="AB56" s="285">
        <f t="shared" si="4"/>
        <v>31860</v>
      </c>
      <c r="AC56" s="9"/>
      <c r="AD56" s="9"/>
      <c r="AE56" s="9"/>
      <c r="AF56" s="9"/>
      <c r="AG56" s="9"/>
      <c r="AH56" s="9"/>
    </row>
    <row r="57" spans="3:34" ht="12.75">
      <c r="C57" s="1"/>
      <c r="R57" s="6"/>
      <c r="V57" s="59"/>
      <c r="X57" s="317"/>
      <c r="Y57" s="286" t="s">
        <v>137</v>
      </c>
      <c r="Z57" s="283">
        <f>AB57/1607</f>
        <v>20.893590541381457</v>
      </c>
      <c r="AA57" s="284">
        <v>2798</v>
      </c>
      <c r="AB57" s="285">
        <f t="shared" si="4"/>
        <v>33576</v>
      </c>
      <c r="AC57" s="9"/>
      <c r="AD57" s="9"/>
      <c r="AE57" s="9"/>
      <c r="AF57" s="9"/>
      <c r="AG57" s="9"/>
      <c r="AH57" s="9"/>
    </row>
    <row r="58" spans="3:34" ht="12.75">
      <c r="C58" s="1"/>
      <c r="R58" s="6"/>
      <c r="V58" s="59"/>
      <c r="X58" s="317"/>
      <c r="Y58" s="292" t="s">
        <v>79</v>
      </c>
      <c r="Z58" s="293">
        <v>0</v>
      </c>
      <c r="AA58" s="294">
        <v>560</v>
      </c>
      <c r="AB58" s="295">
        <f t="shared" si="4"/>
        <v>6720</v>
      </c>
      <c r="AC58" s="9"/>
      <c r="AD58" s="9"/>
      <c r="AE58" s="9"/>
      <c r="AF58" s="9"/>
      <c r="AG58" s="9"/>
      <c r="AH58" s="9"/>
    </row>
    <row r="59" spans="3:34" ht="12.75">
      <c r="C59" s="1"/>
      <c r="R59" s="6"/>
      <c r="V59" s="59"/>
      <c r="X59" s="317"/>
      <c r="AC59" s="9"/>
      <c r="AD59" s="9"/>
      <c r="AE59" s="9"/>
      <c r="AF59" s="9"/>
      <c r="AG59" s="9"/>
      <c r="AH59" s="9"/>
    </row>
    <row r="60" spans="3:34" ht="12.75">
      <c r="C60" s="1"/>
      <c r="R60" s="6"/>
      <c r="V60" s="59"/>
      <c r="X60" s="317"/>
      <c r="AC60" s="9"/>
      <c r="AD60" s="9"/>
      <c r="AE60" s="9"/>
      <c r="AF60" s="9"/>
      <c r="AG60" s="9"/>
      <c r="AH60" s="9"/>
    </row>
    <row r="61" spans="18:33" ht="13.5" customHeight="1">
      <c r="R61" s="6"/>
      <c r="X61" s="317"/>
      <c r="Y61" s="117">
        <f>IF(P22&gt;0,O22,"")</f>
      </c>
      <c r="Z61" s="72">
        <f>AB61/1607</f>
        <v>0</v>
      </c>
      <c r="AA61" s="73">
        <f>P22</f>
        <v>0</v>
      </c>
      <c r="AB61" s="74">
        <f>AA61*12</f>
        <v>0</v>
      </c>
      <c r="AC61" s="9"/>
      <c r="AD61" s="9"/>
      <c r="AE61" s="9"/>
      <c r="AF61" s="9"/>
      <c r="AG61" s="9"/>
    </row>
    <row r="62" spans="18:33" ht="13.5" customHeight="1">
      <c r="R62" s="6"/>
      <c r="X62" s="317"/>
      <c r="Y62" s="117">
        <f>IF(P23&gt;0,O23,"")</f>
      </c>
      <c r="Z62" s="72">
        <f>AB62/1607</f>
        <v>0</v>
      </c>
      <c r="AA62" s="73">
        <f>P23</f>
        <v>0</v>
      </c>
      <c r="AB62" s="74">
        <f>AA62*12</f>
        <v>0</v>
      </c>
      <c r="AC62" s="9"/>
      <c r="AD62" s="9"/>
      <c r="AE62" s="9"/>
      <c r="AF62" s="9"/>
      <c r="AG62" s="9"/>
    </row>
    <row r="63" spans="18:33" ht="13.5" customHeight="1" thickBot="1">
      <c r="R63" s="6"/>
      <c r="X63" s="317"/>
      <c r="Y63" s="136">
        <f>IF(P24&gt;0,O24,"")</f>
      </c>
      <c r="Z63" s="122">
        <f>AB63/1607</f>
        <v>0</v>
      </c>
      <c r="AA63" s="222">
        <f>P24</f>
        <v>0</v>
      </c>
      <c r="AB63" s="123">
        <f>AA63*12</f>
        <v>0</v>
      </c>
      <c r="AC63" s="9"/>
      <c r="AD63" s="9"/>
      <c r="AE63" s="9"/>
      <c r="AF63" s="9"/>
      <c r="AG63" s="9"/>
    </row>
    <row r="64" spans="18:34" ht="13.5" customHeight="1" thickTop="1">
      <c r="R64" s="6"/>
      <c r="X64" s="9"/>
      <c r="Y64" s="137"/>
      <c r="Z64" s="137"/>
      <c r="AA64" s="137"/>
      <c r="AB64" s="9"/>
      <c r="AC64" s="9"/>
      <c r="AD64" s="9"/>
      <c r="AE64" s="9"/>
      <c r="AF64" s="9"/>
      <c r="AG64" s="9"/>
      <c r="AH64" s="9"/>
    </row>
    <row r="65" spans="18:34" ht="13.5" customHeight="1">
      <c r="R65" s="6"/>
      <c r="X65" s="9"/>
      <c r="Y65" s="138" t="s">
        <v>0</v>
      </c>
      <c r="Z65" s="9"/>
      <c r="AA65" s="9"/>
      <c r="AB65" s="9"/>
      <c r="AC65" s="9"/>
      <c r="AD65" s="9"/>
      <c r="AE65" s="9"/>
      <c r="AF65" s="9"/>
      <c r="AG65" s="9"/>
      <c r="AH65" s="9"/>
    </row>
    <row r="66" spans="18:34" ht="12.75">
      <c r="R66" s="6"/>
      <c r="X66" s="9"/>
      <c r="Y66" s="9" t="s">
        <v>1</v>
      </c>
      <c r="Z66" s="9"/>
      <c r="AA66" s="9"/>
      <c r="AB66" s="9"/>
      <c r="AC66" s="9"/>
      <c r="AD66" s="9"/>
      <c r="AE66" s="9"/>
      <c r="AF66" s="9"/>
      <c r="AG66" s="9"/>
      <c r="AH66" s="9"/>
    </row>
    <row r="67" spans="18:34" ht="12.75">
      <c r="R67" s="6"/>
      <c r="X67" s="9"/>
      <c r="Y67" s="9"/>
      <c r="Z67" s="9"/>
      <c r="AA67" s="9"/>
      <c r="AB67" s="9"/>
      <c r="AC67" s="9"/>
      <c r="AD67" s="9"/>
      <c r="AE67" s="9"/>
      <c r="AF67" s="9"/>
      <c r="AG67" s="9"/>
      <c r="AH67" s="9"/>
    </row>
    <row r="68" spans="18:34" ht="12.75">
      <c r="R68" s="6"/>
      <c r="X68" s="9"/>
      <c r="Z68" s="9"/>
      <c r="AA68" s="9"/>
      <c r="AB68" s="9"/>
      <c r="AC68" s="9"/>
      <c r="AD68" s="9"/>
      <c r="AE68" s="9"/>
      <c r="AF68" s="9"/>
      <c r="AG68" s="9"/>
      <c r="AH68" s="9"/>
    </row>
    <row r="69" spans="11:26" s="9" customFormat="1" ht="13.5" customHeight="1">
      <c r="K69" s="139"/>
      <c r="R69" s="6"/>
      <c r="S69" s="6"/>
      <c r="T69" s="6"/>
      <c r="U69" s="6"/>
      <c r="V69" s="6"/>
      <c r="W69" s="6"/>
      <c r="Y69" s="131" t="s">
        <v>87</v>
      </c>
      <c r="Z69" s="6"/>
    </row>
    <row r="70" spans="11:26" s="9" customFormat="1" ht="12.75" customHeight="1">
      <c r="K70" s="139"/>
      <c r="R70" s="6"/>
      <c r="S70" s="6"/>
      <c r="T70" s="6"/>
      <c r="U70" s="6"/>
      <c r="V70" s="6"/>
      <c r="W70" s="6"/>
      <c r="Y70" s="59" t="s">
        <v>88</v>
      </c>
      <c r="Z70" s="140">
        <f>_xlfn.SUMIFS(H16:H25,G16:G25,"&lt;&gt;doctorant recherche",G16:G25,"&lt;&gt;Stagiaire")</f>
        <v>0</v>
      </c>
    </row>
    <row r="71" spans="11:26" s="9" customFormat="1" ht="12.75" customHeight="1">
      <c r="K71" s="139"/>
      <c r="R71" s="6"/>
      <c r="S71" s="6"/>
      <c r="T71" s="6"/>
      <c r="U71" s="6"/>
      <c r="V71" s="6"/>
      <c r="W71" s="6"/>
      <c r="Y71" s="59" t="s">
        <v>89</v>
      </c>
      <c r="Z71" s="140">
        <f>_xlfn.SUMIFS(D16:D25,C16:C25,"&lt;&gt;doctorant recherche",C16:C25,"&lt;&gt;Stagiaire")</f>
        <v>0</v>
      </c>
    </row>
    <row r="72" spans="11:26" s="9" customFormat="1" ht="12.75" customHeight="1">
      <c r="K72" s="139"/>
      <c r="R72" s="6"/>
      <c r="S72" s="6"/>
      <c r="T72" s="6"/>
      <c r="U72" s="6"/>
      <c r="V72" s="6"/>
      <c r="W72" s="6"/>
      <c r="Y72" s="59" t="s">
        <v>90</v>
      </c>
      <c r="Z72" s="140">
        <f>_xlfn.SUMIFS(L16:L25,K16:K25,"&lt;&gt;doctorant recherche",K16:K25,"&lt;&gt;Stagiaire")</f>
        <v>0</v>
      </c>
    </row>
    <row r="73" spans="25:26" ht="13.5">
      <c r="Y73" s="142" t="s">
        <v>83</v>
      </c>
      <c r="Z73" s="143"/>
    </row>
    <row r="75" ht="12.75">
      <c r="R75" s="6"/>
    </row>
    <row r="76" ht="13.5" customHeight="1"/>
    <row r="84" ht="12.75">
      <c r="R84" s="6"/>
    </row>
    <row r="85" spans="3:19" ht="12.75" customHeight="1">
      <c r="C85" s="9"/>
      <c r="Q85" s="9"/>
      <c r="R85" s="9"/>
      <c r="S85" s="9"/>
    </row>
    <row r="86" spans="3:19" ht="20.25">
      <c r="C86" s="9"/>
      <c r="Q86" s="144"/>
      <c r="R86" s="144"/>
      <c r="S86" s="144"/>
    </row>
    <row r="87" spans="3:19" ht="20.25">
      <c r="C87" s="9"/>
      <c r="Q87" s="144"/>
      <c r="R87" s="144"/>
      <c r="S87" s="144"/>
    </row>
    <row r="88" spans="3:19" ht="20.25">
      <c r="C88" s="9"/>
      <c r="Q88" s="144"/>
      <c r="R88" s="144"/>
      <c r="S88" s="144"/>
    </row>
    <row r="89" spans="3:19" ht="20.25">
      <c r="C89" s="9"/>
      <c r="Q89" s="144"/>
      <c r="R89" s="144"/>
      <c r="S89" s="144"/>
    </row>
    <row r="90" spans="3:19" ht="20.25">
      <c r="C90" s="9"/>
      <c r="Q90" s="144"/>
      <c r="R90" s="144"/>
      <c r="S90" s="144"/>
    </row>
    <row r="91" spans="3:19" ht="20.25">
      <c r="C91" s="9"/>
      <c r="Q91" s="144"/>
      <c r="R91" s="144"/>
      <c r="S91" s="144"/>
    </row>
    <row r="92" spans="3:19" ht="20.25">
      <c r="C92" s="9"/>
      <c r="Q92" s="144"/>
      <c r="R92" s="144"/>
      <c r="S92" s="144"/>
    </row>
    <row r="93" spans="3:19" ht="20.25">
      <c r="C93" s="9"/>
      <c r="Q93" s="144"/>
      <c r="R93" s="144"/>
      <c r="S93" s="144"/>
    </row>
    <row r="94" spans="3:19" ht="20.25">
      <c r="C94" s="9"/>
      <c r="Q94" s="144"/>
      <c r="R94" s="144"/>
      <c r="S94" s="144"/>
    </row>
    <row r="95" spans="3:19" ht="20.25">
      <c r="C95" s="9"/>
      <c r="Q95" s="144"/>
      <c r="R95" s="144"/>
      <c r="S95" s="144"/>
    </row>
    <row r="96" spans="3:19" ht="20.25">
      <c r="C96" s="9"/>
      <c r="Q96" s="144"/>
      <c r="R96" s="144"/>
      <c r="S96" s="144"/>
    </row>
    <row r="97" spans="3:19" ht="20.25">
      <c r="C97" s="9"/>
      <c r="Q97" s="144"/>
      <c r="R97" s="144"/>
      <c r="S97" s="144"/>
    </row>
    <row r="98" spans="3:19" ht="20.25">
      <c r="C98" s="9"/>
      <c r="Q98" s="144"/>
      <c r="R98" s="144"/>
      <c r="S98" s="144"/>
    </row>
    <row r="99" spans="3:19" ht="20.25">
      <c r="C99" s="9"/>
      <c r="Q99" s="144"/>
      <c r="R99" s="144"/>
      <c r="S99" s="144"/>
    </row>
    <row r="100" spans="3:19" ht="20.25">
      <c r="C100" s="9"/>
      <c r="Q100" s="144"/>
      <c r="R100" s="144"/>
      <c r="S100" s="144"/>
    </row>
    <row r="101" spans="3:19" ht="12.75">
      <c r="C101" s="9"/>
      <c r="Q101" s="9"/>
      <c r="R101" s="9"/>
      <c r="S101" s="9"/>
    </row>
    <row r="102" spans="4:18" ht="12.75">
      <c r="D102" s="10"/>
      <c r="E102" s="10"/>
      <c r="F102" s="10"/>
      <c r="K102" s="145"/>
      <c r="N102" s="13"/>
      <c r="O102" s="13"/>
      <c r="P102" s="146"/>
      <c r="Q102" s="6"/>
      <c r="R102" s="6"/>
    </row>
    <row r="103" spans="2:28" ht="12.75" customHeight="1">
      <c r="B103" s="6"/>
      <c r="K103" s="147"/>
      <c r="O103" s="6"/>
      <c r="P103" s="52"/>
      <c r="Q103" s="12"/>
      <c r="R103" s="6"/>
      <c r="Y103" s="9"/>
      <c r="Z103" s="9"/>
      <c r="AA103" s="9"/>
      <c r="AB103" s="9"/>
    </row>
    <row r="104" spans="2:28" ht="18.75" customHeight="1">
      <c r="B104" s="6"/>
      <c r="K104" s="147"/>
      <c r="O104" s="6"/>
      <c r="P104" s="52"/>
      <c r="Q104" s="12"/>
      <c r="R104" s="6"/>
      <c r="X104" s="141"/>
      <c r="Y104" s="9"/>
      <c r="Z104" s="9"/>
      <c r="AA104" s="9"/>
      <c r="AB104" s="9"/>
    </row>
    <row r="105" spans="2:28" s="141" customFormat="1" ht="12.75" customHeight="1">
      <c r="B105" s="12"/>
      <c r="C105" s="12"/>
      <c r="K105" s="148"/>
      <c r="O105" s="12"/>
      <c r="P105" s="134"/>
      <c r="Q105" s="12"/>
      <c r="R105" s="12"/>
      <c r="S105" s="12"/>
      <c r="T105" s="12"/>
      <c r="U105" s="12"/>
      <c r="V105" s="12"/>
      <c r="W105" s="12"/>
      <c r="X105" s="1"/>
      <c r="Y105" s="9"/>
      <c r="Z105" s="9"/>
      <c r="AA105" s="9"/>
      <c r="AB105" s="9"/>
    </row>
    <row r="106" spans="2:28" ht="12.75" customHeight="1">
      <c r="B106" s="6"/>
      <c r="K106" s="147"/>
      <c r="O106" s="6"/>
      <c r="P106" s="52"/>
      <c r="Q106" s="12"/>
      <c r="R106" s="6"/>
      <c r="Y106" s="9"/>
      <c r="Z106" s="9"/>
      <c r="AA106" s="9"/>
      <c r="AB106" s="9"/>
    </row>
    <row r="107" spans="2:18" ht="12.75" customHeight="1">
      <c r="B107" s="6"/>
      <c r="K107" s="147"/>
      <c r="O107" s="6"/>
      <c r="P107" s="52"/>
      <c r="Q107" s="12"/>
      <c r="R107" s="6"/>
    </row>
    <row r="108" spans="2:18" ht="12.75" customHeight="1">
      <c r="B108" s="6"/>
      <c r="K108" s="147"/>
      <c r="O108" s="6"/>
      <c r="P108" s="52"/>
      <c r="Q108" s="12"/>
      <c r="R108" s="6"/>
    </row>
    <row r="109" spans="2:18" ht="12.75" customHeight="1">
      <c r="B109" s="6"/>
      <c r="K109" s="147"/>
      <c r="O109" s="6"/>
      <c r="P109" s="52"/>
      <c r="Q109" s="12"/>
      <c r="R109" s="6"/>
    </row>
    <row r="110" spans="2:18" ht="12.75" customHeight="1">
      <c r="B110" s="6"/>
      <c r="K110" s="147"/>
      <c r="O110" s="6"/>
      <c r="P110" s="52"/>
      <c r="Q110" s="12"/>
      <c r="R110" s="6"/>
    </row>
    <row r="111" spans="2:18" ht="12.75" customHeight="1">
      <c r="B111" s="6"/>
      <c r="K111" s="147"/>
      <c r="O111" s="6"/>
      <c r="P111" s="52"/>
      <c r="Q111" s="12"/>
      <c r="R111" s="6"/>
    </row>
    <row r="112" spans="2:28" ht="12.75" customHeight="1">
      <c r="B112" s="6"/>
      <c r="K112" s="147"/>
      <c r="O112" s="6"/>
      <c r="P112" s="52"/>
      <c r="Q112" s="12"/>
      <c r="R112" s="6"/>
      <c r="Y112" s="141"/>
      <c r="Z112" s="141"/>
      <c r="AA112" s="141"/>
      <c r="AB112" s="141"/>
    </row>
    <row r="113" spans="2:18" ht="12.75" customHeight="1">
      <c r="B113" s="6"/>
      <c r="K113" s="147"/>
      <c r="O113" s="6"/>
      <c r="P113" s="52"/>
      <c r="Q113" s="12"/>
      <c r="R113" s="6"/>
    </row>
    <row r="114" spans="2:18" ht="12.75" customHeight="1">
      <c r="B114" s="6"/>
      <c r="K114" s="147"/>
      <c r="O114" s="6"/>
      <c r="P114" s="52"/>
      <c r="Q114" s="12"/>
      <c r="R114" s="6"/>
    </row>
    <row r="115" spans="2:18" ht="12.75" customHeight="1">
      <c r="B115" s="6"/>
      <c r="K115" s="147"/>
      <c r="O115" s="6"/>
      <c r="P115" s="52"/>
      <c r="Q115" s="12"/>
      <c r="R115" s="6"/>
    </row>
    <row r="116" spans="2:18" ht="12.75" customHeight="1">
      <c r="B116" s="6"/>
      <c r="K116" s="147"/>
      <c r="O116" s="6"/>
      <c r="P116" s="52"/>
      <c r="Q116" s="12"/>
      <c r="R116" s="6"/>
    </row>
    <row r="117" spans="2:18" ht="12.75" customHeight="1">
      <c r="B117" s="6"/>
      <c r="K117" s="147"/>
      <c r="O117" s="6"/>
      <c r="P117" s="52"/>
      <c r="Q117" s="12"/>
      <c r="R117" s="6"/>
    </row>
    <row r="118" spans="2:18" ht="12.75" customHeight="1">
      <c r="B118" s="6"/>
      <c r="K118" s="147"/>
      <c r="O118" s="6"/>
      <c r="P118" s="52"/>
      <c r="Q118" s="12"/>
      <c r="R118" s="6"/>
    </row>
    <row r="119" spans="2:18" ht="12.75" customHeight="1">
      <c r="B119" s="6"/>
      <c r="K119" s="147"/>
      <c r="O119" s="6"/>
      <c r="P119" s="52"/>
      <c r="Q119" s="12"/>
      <c r="R119" s="6"/>
    </row>
    <row r="120" spans="2:18" ht="12.75" customHeight="1">
      <c r="B120" s="6"/>
      <c r="K120" s="147"/>
      <c r="O120" s="6"/>
      <c r="P120" s="52"/>
      <c r="Q120" s="12"/>
      <c r="R120" s="6"/>
    </row>
    <row r="121" spans="2:18" ht="12.75" customHeight="1">
      <c r="B121" s="6"/>
      <c r="K121" s="147"/>
      <c r="O121" s="6"/>
      <c r="P121" s="52"/>
      <c r="Q121" s="12"/>
      <c r="R121" s="6"/>
    </row>
    <row r="122" spans="2:18" ht="12.75" customHeight="1">
      <c r="B122" s="6"/>
      <c r="K122" s="147"/>
      <c r="O122" s="6"/>
      <c r="P122" s="52"/>
      <c r="Q122" s="12"/>
      <c r="R122" s="6"/>
    </row>
    <row r="123" spans="2:18" ht="13.5" customHeight="1">
      <c r="B123" s="6"/>
      <c r="K123" s="147"/>
      <c r="O123" s="6"/>
      <c r="P123" s="12"/>
      <c r="Q123" s="12"/>
      <c r="R123" s="6"/>
    </row>
    <row r="124" spans="2:18" ht="14.25" customHeight="1">
      <c r="B124" s="6"/>
      <c r="K124" s="147"/>
      <c r="O124" s="6"/>
      <c r="P124" s="12"/>
      <c r="Q124" s="12"/>
      <c r="R124" s="6"/>
    </row>
    <row r="125" spans="16:18" ht="14.25" customHeight="1">
      <c r="P125" s="12"/>
      <c r="Q125" s="141"/>
      <c r="R125" s="6"/>
    </row>
    <row r="126" spans="16:18" ht="13.5" customHeight="1">
      <c r="P126" s="149"/>
      <c r="Q126" s="141"/>
      <c r="R126" s="12"/>
    </row>
    <row r="127" spans="16:18" ht="12.75">
      <c r="P127" s="149"/>
      <c r="Q127" s="141"/>
      <c r="R127" s="12"/>
    </row>
    <row r="128" spans="2:18" ht="12.75">
      <c r="B128" s="150"/>
      <c r="D128" s="149"/>
      <c r="E128" s="149"/>
      <c r="F128" s="149"/>
      <c r="G128" s="149"/>
      <c r="H128" s="149"/>
      <c r="I128" s="149"/>
      <c r="J128" s="149"/>
      <c r="K128" s="151"/>
      <c r="L128" s="149"/>
      <c r="M128" s="149"/>
      <c r="N128" s="149"/>
      <c r="O128" s="149"/>
      <c r="P128" s="149"/>
      <c r="Q128" s="149"/>
      <c r="R128" s="12"/>
    </row>
    <row r="129" spans="2:18" ht="12.75" customHeight="1" hidden="1">
      <c r="B129" s="150"/>
      <c r="D129" s="149"/>
      <c r="E129" s="149"/>
      <c r="F129" s="149"/>
      <c r="G129" s="149"/>
      <c r="H129" s="149"/>
      <c r="I129" s="149"/>
      <c r="J129" s="149"/>
      <c r="K129" s="151"/>
      <c r="L129" s="149"/>
      <c r="M129" s="149"/>
      <c r="N129" s="149"/>
      <c r="O129" s="149"/>
      <c r="P129" s="149"/>
      <c r="Q129" s="149"/>
      <c r="R129" s="12"/>
    </row>
    <row r="130" spans="2:18" ht="12.75" customHeight="1" hidden="1">
      <c r="B130" s="150"/>
      <c r="C130" s="152"/>
      <c r="D130" s="153"/>
      <c r="E130" s="153"/>
      <c r="F130" s="153"/>
      <c r="G130" s="153"/>
      <c r="H130" s="153"/>
      <c r="I130" s="153"/>
      <c r="J130" s="153"/>
      <c r="K130" s="151"/>
      <c r="L130" s="153"/>
      <c r="M130" s="153"/>
      <c r="N130" s="153"/>
      <c r="O130" s="153"/>
      <c r="P130" s="153"/>
      <c r="Q130" s="153"/>
      <c r="R130" s="12"/>
    </row>
    <row r="131" spans="2:18" ht="12.75" customHeight="1" hidden="1">
      <c r="B131" s="150"/>
      <c r="C131" s="335" t="s">
        <v>2</v>
      </c>
      <c r="D131" s="118">
        <f>IF(C16="catégorie",1,0)</f>
        <v>1</v>
      </c>
      <c r="E131" s="118"/>
      <c r="F131" s="118"/>
      <c r="G131" s="118"/>
      <c r="H131" s="118">
        <f>IF(C17="catégorie",1,0)</f>
        <v>1</v>
      </c>
      <c r="I131" s="118">
        <f>IF(C18="catégorie",1,0)</f>
        <v>1</v>
      </c>
      <c r="J131" s="118"/>
      <c r="K131" s="154">
        <f>IF(C19="catégorie",1,0)</f>
        <v>1</v>
      </c>
      <c r="L131" s="118">
        <f>IF(C20="catégorie",1,0)</f>
        <v>1</v>
      </c>
      <c r="M131" s="118">
        <f>IF(C21="catégorie",1,0)</f>
        <v>1</v>
      </c>
      <c r="N131" s="118">
        <f>IF(C22="catégorie",1,0)</f>
        <v>1</v>
      </c>
      <c r="O131" s="118">
        <f>IF(C23="catégorie",1,0)</f>
        <v>1</v>
      </c>
      <c r="P131" s="118">
        <f>IF(C24="catégorie",1,0)</f>
        <v>1</v>
      </c>
      <c r="Q131" s="118">
        <f>IF(C25="catégorie",1,0)</f>
        <v>1</v>
      </c>
      <c r="R131" s="12"/>
    </row>
    <row r="132" spans="2:18" ht="12.75" customHeight="1" hidden="1">
      <c r="B132" s="150"/>
      <c r="C132" s="335"/>
      <c r="D132" s="118">
        <f>IF(SUM(D15:D15)&gt;0,1,0)</f>
        <v>0</v>
      </c>
      <c r="E132" s="118"/>
      <c r="F132" s="118"/>
      <c r="G132" s="118"/>
      <c r="H132" s="118">
        <f>IF(SUM(H15:H15)&gt;0,1,0)</f>
        <v>0</v>
      </c>
      <c r="I132" s="118">
        <f>IF(SUM(I15:I15)&gt;0,1,0)</f>
        <v>0</v>
      </c>
      <c r="J132" s="118"/>
      <c r="K132" s="154">
        <f>IF(SUM(K15:K15)&gt;0,1,0)</f>
        <v>0</v>
      </c>
      <c r="L132" s="118">
        <f>IF(SUM(L15:L15)&gt;0,1,0)</f>
        <v>0</v>
      </c>
      <c r="M132" s="118">
        <f>IF(SUM(M15:M15)&gt;0,1,0)</f>
        <v>0</v>
      </c>
      <c r="N132" s="118">
        <f>IF(SUM(N37:N37)&gt;0,1,0)</f>
        <v>0</v>
      </c>
      <c r="O132" s="118">
        <f>IF(SUM(O37:O37)&gt;0,1,0)</f>
        <v>0</v>
      </c>
      <c r="P132" s="118">
        <f>IF(SUM(P37:P37)&gt;0,1,0)</f>
        <v>0</v>
      </c>
      <c r="Q132" s="118">
        <f>IF(SUM(Q37:Q37)&gt;0,1,0)</f>
        <v>0</v>
      </c>
      <c r="R132" s="12"/>
    </row>
    <row r="133" spans="2:18" ht="12.75" customHeight="1" hidden="1">
      <c r="B133" s="150"/>
      <c r="C133" s="335"/>
      <c r="D133" s="118">
        <f>D131+D132</f>
        <v>1</v>
      </c>
      <c r="E133" s="118"/>
      <c r="F133" s="118"/>
      <c r="G133" s="118"/>
      <c r="H133" s="118">
        <f>H131+H132</f>
        <v>1</v>
      </c>
      <c r="I133" s="118">
        <f>I131+I132</f>
        <v>1</v>
      </c>
      <c r="J133" s="118"/>
      <c r="K133" s="154">
        <f aca="true" t="shared" si="5" ref="K133:Q133">K131+K132</f>
        <v>1</v>
      </c>
      <c r="L133" s="118">
        <f t="shared" si="5"/>
        <v>1</v>
      </c>
      <c r="M133" s="118">
        <f t="shared" si="5"/>
        <v>1</v>
      </c>
      <c r="N133" s="118">
        <f t="shared" si="5"/>
        <v>1</v>
      </c>
      <c r="O133" s="118">
        <f t="shared" si="5"/>
        <v>1</v>
      </c>
      <c r="P133" s="118">
        <f t="shared" si="5"/>
        <v>1</v>
      </c>
      <c r="Q133" s="118">
        <f t="shared" si="5"/>
        <v>1</v>
      </c>
      <c r="R133" s="12"/>
    </row>
    <row r="134" spans="2:18" ht="12.75" customHeight="1" hidden="1">
      <c r="B134" s="150"/>
      <c r="C134" s="335"/>
      <c r="D134" s="153"/>
      <c r="E134" s="153"/>
      <c r="F134" s="153"/>
      <c r="G134" s="153"/>
      <c r="H134" s="153"/>
      <c r="I134" s="153"/>
      <c r="J134" s="153"/>
      <c r="K134" s="151"/>
      <c r="L134" s="153"/>
      <c r="M134" s="153"/>
      <c r="N134" s="153"/>
      <c r="O134" s="153"/>
      <c r="P134" s="153"/>
      <c r="Q134" s="153"/>
      <c r="R134" s="12"/>
    </row>
    <row r="135" spans="2:18" ht="12.75" customHeight="1" hidden="1">
      <c r="B135" s="150"/>
      <c r="C135" s="335"/>
      <c r="D135" s="153"/>
      <c r="E135" s="153"/>
      <c r="F135" s="153"/>
      <c r="G135" s="153"/>
      <c r="H135" s="153"/>
      <c r="I135" s="153"/>
      <c r="J135" s="153"/>
      <c r="K135" s="151"/>
      <c r="L135" s="153"/>
      <c r="M135" s="153"/>
      <c r="N135" s="153"/>
      <c r="O135" s="153"/>
      <c r="P135" s="153"/>
      <c r="Q135" s="153"/>
      <c r="R135" s="12"/>
    </row>
    <row r="136" spans="2:18" ht="12.75" customHeight="1" hidden="1">
      <c r="B136" s="150"/>
      <c r="C136" s="335"/>
      <c r="D136" s="153"/>
      <c r="E136" s="153"/>
      <c r="F136" s="153"/>
      <c r="G136" s="153"/>
      <c r="H136" s="153"/>
      <c r="I136" s="153"/>
      <c r="J136" s="153"/>
      <c r="K136" s="151"/>
      <c r="L136" s="153"/>
      <c r="M136" s="153"/>
      <c r="N136" s="153"/>
      <c r="O136" s="153"/>
      <c r="P136" s="153"/>
      <c r="Q136" s="153"/>
      <c r="R136" s="12"/>
    </row>
    <row r="137" spans="2:18" ht="12.75" customHeight="1" hidden="1">
      <c r="B137" s="150"/>
      <c r="C137" s="335"/>
      <c r="D137" s="153"/>
      <c r="E137" s="153"/>
      <c r="F137" s="153"/>
      <c r="G137" s="153"/>
      <c r="H137" s="153"/>
      <c r="I137" s="153"/>
      <c r="J137" s="153"/>
      <c r="K137" s="151"/>
      <c r="L137" s="153"/>
      <c r="M137" s="153"/>
      <c r="N137" s="153"/>
      <c r="O137" s="153"/>
      <c r="P137" s="153"/>
      <c r="Q137" s="153"/>
      <c r="R137" s="12"/>
    </row>
    <row r="138" spans="2:18" ht="12.75" customHeight="1" hidden="1">
      <c r="B138" s="150"/>
      <c r="C138" s="335"/>
      <c r="D138" s="118">
        <f>IF(G16="catégorie",1,0)</f>
        <v>1</v>
      </c>
      <c r="E138" s="118"/>
      <c r="F138" s="118"/>
      <c r="G138" s="118"/>
      <c r="H138" s="118">
        <f>IF(G17="catégorie",1,0)</f>
        <v>1</v>
      </c>
      <c r="I138" s="118">
        <f>IF(G18="catégorie",1,0)</f>
        <v>1</v>
      </c>
      <c r="J138" s="118"/>
      <c r="K138" s="154">
        <f>IF(G19="catégorie",1,0)</f>
        <v>1</v>
      </c>
      <c r="L138" s="118">
        <f>IF(G20="catégorie",1,0)</f>
        <v>1</v>
      </c>
      <c r="M138" s="118">
        <f>IF(G21="catégorie",1,0)</f>
        <v>1</v>
      </c>
      <c r="N138" s="118">
        <f>IF(G22="catégorie",1,0)</f>
        <v>1</v>
      </c>
      <c r="O138" s="118">
        <f>IF(G23="catégorie",1,0)</f>
        <v>1</v>
      </c>
      <c r="P138" s="118">
        <f>IF(G24="catégorie",1,0)</f>
        <v>1</v>
      </c>
      <c r="Q138" s="118">
        <f>IF(G25="catégorie",1,0)</f>
        <v>1</v>
      </c>
      <c r="R138" s="12"/>
    </row>
    <row r="139" spans="2:18" ht="12.75" customHeight="1" hidden="1">
      <c r="B139" s="150"/>
      <c r="C139" s="335"/>
      <c r="D139" s="118" t="e">
        <f>IF(SUM(#REF!)&gt;0,1,0)</f>
        <v>#REF!</v>
      </c>
      <c r="E139" s="118"/>
      <c r="F139" s="118"/>
      <c r="G139" s="118"/>
      <c r="H139" s="118" t="e">
        <f>IF(SUM(#REF!)&gt;0,1,0)</f>
        <v>#REF!</v>
      </c>
      <c r="I139" s="118" t="e">
        <f>IF(SUM(#REF!)&gt;0,1,0)</f>
        <v>#REF!</v>
      </c>
      <c r="J139" s="118"/>
      <c r="K139" s="154" t="e">
        <f>IF(SUM(#REF!)&gt;0,1,0)</f>
        <v>#REF!</v>
      </c>
      <c r="L139" s="118" t="e">
        <f>IF(SUM(#REF!)&gt;0,1,0)</f>
        <v>#REF!</v>
      </c>
      <c r="M139" s="118" t="e">
        <f>IF(SUM(#REF!)&gt;0,1,0)</f>
        <v>#REF!</v>
      </c>
      <c r="N139" s="118" t="e">
        <f>IF(SUM(#REF!)&gt;0,1,0)</f>
        <v>#REF!</v>
      </c>
      <c r="O139" s="118" t="e">
        <f>IF(SUM(#REF!)&gt;0,1,0)</f>
        <v>#REF!</v>
      </c>
      <c r="P139" s="118" t="e">
        <f>IF(SUM(#REF!)&gt;0,1,0)</f>
        <v>#REF!</v>
      </c>
      <c r="Q139" s="118" t="e">
        <f>IF(SUM(#REF!)&gt;0,1,0)</f>
        <v>#REF!</v>
      </c>
      <c r="R139" s="12"/>
    </row>
    <row r="140" spans="2:18" ht="12.75" customHeight="1" hidden="1">
      <c r="B140" s="150"/>
      <c r="C140" s="335"/>
      <c r="D140" s="118" t="e">
        <f aca="true" t="shared" si="6" ref="D140:Q140">D138+D139</f>
        <v>#REF!</v>
      </c>
      <c r="E140" s="118"/>
      <c r="F140" s="118"/>
      <c r="G140" s="118"/>
      <c r="H140" s="118" t="e">
        <f t="shared" si="6"/>
        <v>#REF!</v>
      </c>
      <c r="I140" s="118" t="e">
        <f t="shared" si="6"/>
        <v>#REF!</v>
      </c>
      <c r="J140" s="118"/>
      <c r="K140" s="154" t="e">
        <f t="shared" si="6"/>
        <v>#REF!</v>
      </c>
      <c r="L140" s="118" t="e">
        <f t="shared" si="6"/>
        <v>#REF!</v>
      </c>
      <c r="M140" s="118" t="e">
        <f t="shared" si="6"/>
        <v>#REF!</v>
      </c>
      <c r="N140" s="118" t="e">
        <f t="shared" si="6"/>
        <v>#REF!</v>
      </c>
      <c r="O140" s="118" t="e">
        <f t="shared" si="6"/>
        <v>#REF!</v>
      </c>
      <c r="P140" s="118" t="e">
        <f t="shared" si="6"/>
        <v>#REF!</v>
      </c>
      <c r="Q140" s="118" t="e">
        <f t="shared" si="6"/>
        <v>#REF!</v>
      </c>
      <c r="R140" s="12"/>
    </row>
    <row r="141" spans="2:18" ht="12.75" customHeight="1" hidden="1">
      <c r="B141" s="150"/>
      <c r="C141" s="335"/>
      <c r="D141" s="153"/>
      <c r="E141" s="153"/>
      <c r="F141" s="153"/>
      <c r="G141" s="153"/>
      <c r="H141" s="153"/>
      <c r="I141" s="153"/>
      <c r="J141" s="153"/>
      <c r="K141" s="151"/>
      <c r="L141" s="153"/>
      <c r="M141" s="153"/>
      <c r="N141" s="153"/>
      <c r="O141" s="153"/>
      <c r="P141" s="153"/>
      <c r="Q141" s="153"/>
      <c r="R141" s="12"/>
    </row>
    <row r="142" spans="2:18" ht="12.75" customHeight="1" hidden="1">
      <c r="B142" s="150"/>
      <c r="C142" s="335"/>
      <c r="D142" s="153"/>
      <c r="E142" s="153"/>
      <c r="F142" s="153"/>
      <c r="G142" s="153"/>
      <c r="H142" s="153"/>
      <c r="I142" s="153"/>
      <c r="J142" s="153"/>
      <c r="K142" s="151"/>
      <c r="L142" s="153"/>
      <c r="M142" s="153"/>
      <c r="N142" s="153"/>
      <c r="O142" s="153"/>
      <c r="P142" s="153"/>
      <c r="Q142" s="153"/>
      <c r="R142" s="12"/>
    </row>
    <row r="143" spans="2:18" ht="12.75" customHeight="1" hidden="1">
      <c r="B143" s="150"/>
      <c r="C143" s="335"/>
      <c r="D143" s="153"/>
      <c r="E143" s="153"/>
      <c r="F143" s="153"/>
      <c r="G143" s="153"/>
      <c r="H143" s="153"/>
      <c r="I143" s="153"/>
      <c r="J143" s="153"/>
      <c r="K143" s="151"/>
      <c r="L143" s="153"/>
      <c r="M143" s="153"/>
      <c r="N143" s="153"/>
      <c r="O143" s="153"/>
      <c r="P143" s="153"/>
      <c r="Q143" s="153"/>
      <c r="R143" s="12"/>
    </row>
    <row r="144" spans="2:18" ht="12.75" customHeight="1" hidden="1">
      <c r="B144" s="150"/>
      <c r="C144" s="335"/>
      <c r="D144" s="118">
        <f>IF(K16="catégorie",1,0)</f>
        <v>1</v>
      </c>
      <c r="E144" s="118"/>
      <c r="F144" s="118"/>
      <c r="G144" s="118"/>
      <c r="H144" s="118">
        <f>IF(K17="catégorie",1,0)</f>
        <v>1</v>
      </c>
      <c r="I144" s="118">
        <f>IF(K18="catégorie",1,0)</f>
        <v>1</v>
      </c>
      <c r="J144" s="118"/>
      <c r="K144" s="154">
        <f>IF(K19="catégorie",1,0)</f>
        <v>1</v>
      </c>
      <c r="L144" s="118">
        <f>IF(K20="catégorie",1,0)</f>
        <v>1</v>
      </c>
      <c r="M144" s="118">
        <f>IF(K21="catégorie",1,0)</f>
        <v>1</v>
      </c>
      <c r="N144" s="118">
        <f>IF(K22="catégorie",1,0)</f>
        <v>1</v>
      </c>
      <c r="O144" s="118">
        <f>IF(K23="catégorie",1,0)</f>
        <v>1</v>
      </c>
      <c r="P144" s="118">
        <f>IF(K24="catégorie",1,0)</f>
        <v>1</v>
      </c>
      <c r="Q144" s="118">
        <f>IF(K25="catégorie",1,0)</f>
        <v>1</v>
      </c>
      <c r="R144" s="12"/>
    </row>
    <row r="145" spans="3:18" ht="12.75" customHeight="1" hidden="1">
      <c r="C145" s="335"/>
      <c r="D145" s="118" t="e">
        <f>IF(SUM(#REF!)&gt;0,1,0)</f>
        <v>#REF!</v>
      </c>
      <c r="E145" s="118"/>
      <c r="F145" s="118"/>
      <c r="G145" s="118"/>
      <c r="H145" s="118" t="e">
        <f>IF(SUM(#REF!)&gt;0,1,0)</f>
        <v>#REF!</v>
      </c>
      <c r="I145" s="118" t="e">
        <f>IF(SUM(#REF!)&gt;0,1,0)</f>
        <v>#REF!</v>
      </c>
      <c r="J145" s="118"/>
      <c r="K145" s="154" t="e">
        <f>IF(SUM(#REF!)&gt;0,1,0)</f>
        <v>#REF!</v>
      </c>
      <c r="L145" s="118" t="e">
        <f>IF(SUM(#REF!)&gt;0,1,0)</f>
        <v>#REF!</v>
      </c>
      <c r="M145" s="118" t="e">
        <f>IF(SUM(#REF!)&gt;0,1,0)</f>
        <v>#REF!</v>
      </c>
      <c r="N145" s="118" t="e">
        <f>IF(SUM(#REF!)&gt;0,1,0)</f>
        <v>#REF!</v>
      </c>
      <c r="O145" s="118" t="e">
        <f>IF(SUM(#REF!)&gt;0,1,0)</f>
        <v>#REF!</v>
      </c>
      <c r="P145" s="118" t="e">
        <f>IF(SUM('SYNTHESE DE VOS DONNEES ANR'!#REF!)&gt;0,1,0)</f>
        <v>#REF!</v>
      </c>
      <c r="Q145" s="118">
        <f>IF(SUM('SYNTHESE DE VOS DONNEES ANR'!N16:N16)&gt;0,1,0)</f>
        <v>0</v>
      </c>
      <c r="R145" s="12"/>
    </row>
    <row r="146" spans="3:18" ht="12.75" customHeight="1" hidden="1">
      <c r="C146" s="335"/>
      <c r="D146" s="118" t="e">
        <f aca="true" t="shared" si="7" ref="D146:Q146">D144+D145</f>
        <v>#REF!</v>
      </c>
      <c r="E146" s="118"/>
      <c r="F146" s="118"/>
      <c r="G146" s="118"/>
      <c r="H146" s="118" t="e">
        <f t="shared" si="7"/>
        <v>#REF!</v>
      </c>
      <c r="I146" s="118" t="e">
        <f t="shared" si="7"/>
        <v>#REF!</v>
      </c>
      <c r="J146" s="118"/>
      <c r="K146" s="154" t="e">
        <f t="shared" si="7"/>
        <v>#REF!</v>
      </c>
      <c r="L146" s="118" t="e">
        <f t="shared" si="7"/>
        <v>#REF!</v>
      </c>
      <c r="M146" s="118" t="e">
        <f t="shared" si="7"/>
        <v>#REF!</v>
      </c>
      <c r="N146" s="118" t="e">
        <f t="shared" si="7"/>
        <v>#REF!</v>
      </c>
      <c r="O146" s="118" t="e">
        <f t="shared" si="7"/>
        <v>#REF!</v>
      </c>
      <c r="P146" s="118" t="e">
        <f t="shared" si="7"/>
        <v>#REF!</v>
      </c>
      <c r="Q146" s="118">
        <f t="shared" si="7"/>
        <v>1</v>
      </c>
      <c r="R146" s="12"/>
    </row>
    <row r="147" spans="4:18" ht="12.75" customHeight="1" hidden="1">
      <c r="D147" s="149"/>
      <c r="E147" s="149"/>
      <c r="F147" s="149"/>
      <c r="G147" s="149"/>
      <c r="H147" s="149"/>
      <c r="I147" s="149"/>
      <c r="J147" s="149"/>
      <c r="K147" s="151"/>
      <c r="L147" s="149"/>
      <c r="M147" s="149"/>
      <c r="N147" s="149"/>
      <c r="O147" s="149"/>
      <c r="P147" s="149"/>
      <c r="Q147" s="149"/>
      <c r="R147" s="12"/>
    </row>
    <row r="148" spans="4:18" ht="12.75" customHeight="1" hidden="1">
      <c r="D148" s="149"/>
      <c r="E148" s="149"/>
      <c r="F148" s="149"/>
      <c r="G148" s="149"/>
      <c r="H148" s="149"/>
      <c r="I148" s="149"/>
      <c r="J148" s="149"/>
      <c r="K148" s="151"/>
      <c r="L148" s="149"/>
      <c r="M148" s="149"/>
      <c r="N148" s="149"/>
      <c r="O148" s="149"/>
      <c r="P148" s="149"/>
      <c r="Q148" s="149"/>
      <c r="R148" s="12"/>
    </row>
    <row r="149" spans="4:18" ht="12.75" customHeight="1" hidden="1">
      <c r="D149" s="149"/>
      <c r="E149" s="149"/>
      <c r="F149" s="149"/>
      <c r="G149" s="149"/>
      <c r="H149" s="149"/>
      <c r="I149" s="149"/>
      <c r="J149" s="149"/>
      <c r="K149" s="151"/>
      <c r="L149" s="149"/>
      <c r="M149" s="149"/>
      <c r="N149" s="149"/>
      <c r="O149" s="149"/>
      <c r="P149" s="149"/>
      <c r="Q149" s="149"/>
      <c r="R149" s="12"/>
    </row>
    <row r="150" spans="4:18" ht="12.75" customHeight="1" hidden="1">
      <c r="D150" s="149"/>
      <c r="E150" s="149"/>
      <c r="F150" s="149"/>
      <c r="G150" s="149"/>
      <c r="H150" s="149"/>
      <c r="I150" s="149"/>
      <c r="J150" s="149"/>
      <c r="K150" s="151"/>
      <c r="L150" s="149"/>
      <c r="M150" s="149"/>
      <c r="N150" s="149"/>
      <c r="O150" s="149"/>
      <c r="P150" s="149"/>
      <c r="Q150" s="149"/>
      <c r="R150" s="12"/>
    </row>
    <row r="151" spans="4:18" ht="12.75" customHeight="1" hidden="1">
      <c r="D151" s="118" t="e">
        <f>IF(#REF!="",1,0)</f>
        <v>#REF!</v>
      </c>
      <c r="E151" s="118"/>
      <c r="F151" s="118"/>
      <c r="G151" s="118"/>
      <c r="H151" s="118" t="e">
        <f>IF(#REF!&gt;0,1,0)</f>
        <v>#REF!</v>
      </c>
      <c r="I151" s="118" t="e">
        <f>D151+H151</f>
        <v>#REF!</v>
      </c>
      <c r="J151" s="118"/>
      <c r="K151" s="151"/>
      <c r="L151" s="118">
        <f>IF(O20="",1,0)</f>
        <v>1</v>
      </c>
      <c r="M151" s="118">
        <f>IF(P20&gt;0,1,0)</f>
        <v>0</v>
      </c>
      <c r="N151" s="118">
        <f>L151+M151</f>
        <v>1</v>
      </c>
      <c r="O151" s="149"/>
      <c r="P151" s="149"/>
      <c r="Q151" s="149"/>
      <c r="R151" s="12"/>
    </row>
    <row r="152" spans="4:18" ht="12.75" customHeight="1" hidden="1">
      <c r="D152" s="118" t="e">
        <f>IF(#REF!="",1,0)</f>
        <v>#REF!</v>
      </c>
      <c r="E152" s="118"/>
      <c r="F152" s="118"/>
      <c r="G152" s="118"/>
      <c r="H152" s="118" t="e">
        <f>IF(#REF!&gt;0,1,0)</f>
        <v>#REF!</v>
      </c>
      <c r="I152" s="118" t="e">
        <f>D152+H152</f>
        <v>#REF!</v>
      </c>
      <c r="J152" s="118"/>
      <c r="K152" s="151"/>
      <c r="L152" s="118">
        <f>IF(O21="",1,0)</f>
        <v>1</v>
      </c>
      <c r="M152" s="118">
        <f>IF(P21&gt;0,1,0)</f>
        <v>0</v>
      </c>
      <c r="N152" s="118">
        <f>L152+M152</f>
        <v>1</v>
      </c>
      <c r="O152" s="149"/>
      <c r="P152" s="149"/>
      <c r="Q152" s="149"/>
      <c r="R152" s="12"/>
    </row>
    <row r="153" spans="4:18" ht="12.75" customHeight="1" hidden="1">
      <c r="D153" s="118" t="e">
        <f>IF(#REF!="",1,0)</f>
        <v>#REF!</v>
      </c>
      <c r="E153" s="118"/>
      <c r="F153" s="118"/>
      <c r="G153" s="118"/>
      <c r="H153" s="118" t="e">
        <f>IF(#REF!&gt;0,1,0)</f>
        <v>#REF!</v>
      </c>
      <c r="I153" s="118" t="e">
        <f>D153+H153</f>
        <v>#REF!</v>
      </c>
      <c r="J153" s="118"/>
      <c r="K153" s="151"/>
      <c r="L153" s="118">
        <f>IF(O22="",1,0)</f>
        <v>1</v>
      </c>
      <c r="M153" s="118">
        <f>IF(P22&gt;0,1,0)</f>
        <v>0</v>
      </c>
      <c r="N153" s="118">
        <f>L153+M153</f>
        <v>1</v>
      </c>
      <c r="O153" s="149"/>
      <c r="P153" s="149"/>
      <c r="Q153" s="149"/>
      <c r="R153" s="12"/>
    </row>
    <row r="154" spans="4:18" ht="12.75" hidden="1">
      <c r="D154" s="118" t="e">
        <f>IF(#REF!="",1,0)</f>
        <v>#REF!</v>
      </c>
      <c r="E154" s="118"/>
      <c r="F154" s="118"/>
      <c r="G154" s="118"/>
      <c r="H154" s="118" t="e">
        <f>IF(#REF!&gt;0,1,0)</f>
        <v>#REF!</v>
      </c>
      <c r="I154" s="118" t="e">
        <f>D154+H154</f>
        <v>#REF!</v>
      </c>
      <c r="J154" s="118"/>
      <c r="K154" s="151"/>
      <c r="L154" s="118">
        <f>IF(O23="",1,0)</f>
        <v>1</v>
      </c>
      <c r="M154" s="118">
        <f>IF(P23&gt;0,1,0)</f>
        <v>0</v>
      </c>
      <c r="N154" s="118">
        <f>L154+M154</f>
        <v>1</v>
      </c>
      <c r="O154" s="149"/>
      <c r="P154" s="149"/>
      <c r="Q154" s="149"/>
      <c r="R154" s="12"/>
    </row>
    <row r="155" spans="4:18" ht="12.75" hidden="1">
      <c r="D155" s="118" t="e">
        <f>IF(#REF!="",1,0)</f>
        <v>#REF!</v>
      </c>
      <c r="E155" s="118"/>
      <c r="F155" s="118"/>
      <c r="G155" s="118"/>
      <c r="H155" s="118" t="e">
        <f>IF(#REF!&gt;0,1,0)</f>
        <v>#REF!</v>
      </c>
      <c r="I155" s="118" t="e">
        <f>D155+H155</f>
        <v>#REF!</v>
      </c>
      <c r="J155" s="118"/>
      <c r="K155" s="151"/>
      <c r="L155" s="118">
        <f>IF(O24="",1,0)</f>
        <v>1</v>
      </c>
      <c r="M155" s="118">
        <f>IF(P24&gt;0,1,0)</f>
        <v>0</v>
      </c>
      <c r="N155" s="118">
        <f>L155+M155</f>
        <v>1</v>
      </c>
      <c r="O155" s="149"/>
      <c r="P155" s="149"/>
      <c r="Q155" s="149"/>
      <c r="R155" s="12"/>
    </row>
    <row r="156" spans="2:18" ht="12.75" hidden="1">
      <c r="B156" s="6"/>
      <c r="D156" s="10"/>
      <c r="E156" s="10"/>
      <c r="F156" s="10"/>
      <c r="G156" s="10"/>
      <c r="H156" s="10"/>
      <c r="I156" s="10"/>
      <c r="J156" s="10"/>
      <c r="K156" s="154"/>
      <c r="L156" s="10"/>
      <c r="M156" s="10"/>
      <c r="N156" s="10"/>
      <c r="O156" s="10"/>
      <c r="P156" s="10"/>
      <c r="Q156" s="10"/>
      <c r="R156" s="12"/>
    </row>
    <row r="157" spans="2:18" ht="12.75" hidden="1">
      <c r="B157" s="6"/>
      <c r="D157" s="10"/>
      <c r="E157" s="10"/>
      <c r="F157" s="10"/>
      <c r="G157" s="10"/>
      <c r="H157" s="10"/>
      <c r="I157" s="10"/>
      <c r="J157" s="10"/>
      <c r="K157" s="154"/>
      <c r="L157" s="10"/>
      <c r="M157" s="10"/>
      <c r="N157" s="10"/>
      <c r="O157" s="10"/>
      <c r="P157" s="10"/>
      <c r="Q157" s="10"/>
      <c r="R157" s="12"/>
    </row>
    <row r="158" spans="2:18" ht="12.75" hidden="1">
      <c r="B158" s="6"/>
      <c r="D158" s="6"/>
      <c r="E158" s="6"/>
      <c r="F158" s="6"/>
      <c r="G158" s="6"/>
      <c r="H158" s="6"/>
      <c r="I158" s="6"/>
      <c r="J158" s="6"/>
      <c r="K158" s="147"/>
      <c r="L158" s="6"/>
      <c r="M158" s="6"/>
      <c r="N158" s="10"/>
      <c r="O158" s="10"/>
      <c r="P158" s="10"/>
      <c r="Q158" s="10"/>
      <c r="R158" s="12"/>
    </row>
    <row r="159" spans="2:18" ht="12.75">
      <c r="B159" s="6"/>
      <c r="D159" s="6"/>
      <c r="E159" s="6"/>
      <c r="F159" s="6"/>
      <c r="G159" s="6"/>
      <c r="H159" s="6"/>
      <c r="I159" s="6"/>
      <c r="J159" s="6"/>
      <c r="K159" s="147"/>
      <c r="L159" s="6"/>
      <c r="M159" s="6"/>
      <c r="N159" s="6"/>
      <c r="O159" s="10"/>
      <c r="P159" s="10"/>
      <c r="Q159" s="10"/>
      <c r="R159" s="12"/>
    </row>
    <row r="160" spans="2:18" ht="12.75">
      <c r="B160" s="6"/>
      <c r="D160" s="6"/>
      <c r="E160" s="6"/>
      <c r="F160" s="6"/>
      <c r="G160" s="6"/>
      <c r="H160" s="6"/>
      <c r="I160" s="6"/>
      <c r="J160" s="6"/>
      <c r="K160" s="147"/>
      <c r="L160" s="6"/>
      <c r="M160" s="6"/>
      <c r="N160" s="6"/>
      <c r="O160" s="6"/>
      <c r="P160" s="6"/>
      <c r="Q160" s="6"/>
      <c r="R160" s="12"/>
    </row>
    <row r="161" spans="2:18" ht="12.75">
      <c r="B161" s="6"/>
      <c r="D161" s="6"/>
      <c r="E161" s="6"/>
      <c r="F161" s="6"/>
      <c r="G161" s="6"/>
      <c r="H161" s="6"/>
      <c r="I161" s="6"/>
      <c r="J161" s="6"/>
      <c r="K161" s="147"/>
      <c r="L161" s="6"/>
      <c r="M161" s="6"/>
      <c r="N161" s="6"/>
      <c r="O161" s="6"/>
      <c r="P161" s="6"/>
      <c r="Q161" s="6"/>
      <c r="R161" s="12"/>
    </row>
    <row r="162" spans="2:18" ht="12.75">
      <c r="B162" s="6"/>
      <c r="D162" s="6"/>
      <c r="E162" s="6"/>
      <c r="F162" s="6"/>
      <c r="G162" s="6"/>
      <c r="H162" s="6"/>
      <c r="I162" s="6"/>
      <c r="J162" s="6"/>
      <c r="K162" s="147"/>
      <c r="L162" s="6"/>
      <c r="M162" s="6"/>
      <c r="N162" s="6"/>
      <c r="O162" s="6"/>
      <c r="P162" s="6"/>
      <c r="Q162" s="6"/>
      <c r="R162" s="12"/>
    </row>
    <row r="163" spans="2:18" ht="12.75">
      <c r="B163" s="6"/>
      <c r="D163" s="6"/>
      <c r="E163" s="6"/>
      <c r="F163" s="6"/>
      <c r="G163" s="6"/>
      <c r="H163" s="6"/>
      <c r="I163" s="6"/>
      <c r="J163" s="6"/>
      <c r="K163" s="147"/>
      <c r="L163" s="6"/>
      <c r="M163" s="6"/>
      <c r="N163" s="6"/>
      <c r="O163" s="6"/>
      <c r="P163" s="6"/>
      <c r="Q163" s="6"/>
      <c r="R163" s="12"/>
    </row>
    <row r="164" spans="2:18" ht="12.75">
      <c r="B164" s="6"/>
      <c r="D164" s="6"/>
      <c r="E164" s="6"/>
      <c r="F164" s="6"/>
      <c r="G164" s="6"/>
      <c r="H164" s="6"/>
      <c r="I164" s="6"/>
      <c r="J164" s="6"/>
      <c r="K164" s="147"/>
      <c r="L164" s="6"/>
      <c r="M164" s="6"/>
      <c r="N164" s="6"/>
      <c r="O164" s="6"/>
      <c r="P164" s="6"/>
      <c r="Q164" s="6"/>
      <c r="R164" s="12"/>
    </row>
    <row r="165" spans="2:18" ht="12.75">
      <c r="B165" s="6"/>
      <c r="D165" s="6"/>
      <c r="E165" s="6"/>
      <c r="F165" s="6"/>
      <c r="G165" s="6"/>
      <c r="H165" s="6"/>
      <c r="I165" s="6"/>
      <c r="J165" s="6"/>
      <c r="K165" s="147"/>
      <c r="L165" s="6"/>
      <c r="M165" s="6"/>
      <c r="N165" s="6"/>
      <c r="O165" s="6"/>
      <c r="P165" s="6"/>
      <c r="Q165" s="6"/>
      <c r="R165" s="12"/>
    </row>
    <row r="166" spans="2:18" ht="12.75">
      <c r="B166" s="6"/>
      <c r="D166" s="6"/>
      <c r="E166" s="6"/>
      <c r="F166" s="6"/>
      <c r="G166" s="6"/>
      <c r="H166" s="6"/>
      <c r="I166" s="6"/>
      <c r="J166" s="6"/>
      <c r="K166" s="147"/>
      <c r="L166" s="6"/>
      <c r="M166" s="6"/>
      <c r="N166" s="6"/>
      <c r="O166" s="6"/>
      <c r="P166" s="6"/>
      <c r="Q166" s="6"/>
      <c r="R166" s="12"/>
    </row>
    <row r="167" spans="2:18" ht="12.75">
      <c r="B167" s="6"/>
      <c r="D167" s="6"/>
      <c r="E167" s="6"/>
      <c r="F167" s="6"/>
      <c r="G167" s="6"/>
      <c r="H167" s="6"/>
      <c r="I167" s="6"/>
      <c r="J167" s="6"/>
      <c r="K167" s="147"/>
      <c r="L167" s="6"/>
      <c r="M167" s="6"/>
      <c r="N167" s="6"/>
      <c r="O167" s="6"/>
      <c r="P167" s="6"/>
      <c r="Q167" s="6"/>
      <c r="R167" s="12"/>
    </row>
    <row r="168" spans="2:18" ht="12.75">
      <c r="B168" s="6"/>
      <c r="D168" s="6"/>
      <c r="E168" s="6"/>
      <c r="F168" s="6"/>
      <c r="G168" s="6"/>
      <c r="H168" s="6"/>
      <c r="I168" s="6"/>
      <c r="J168" s="6"/>
      <c r="K168" s="147"/>
      <c r="L168" s="6"/>
      <c r="M168" s="6"/>
      <c r="N168" s="6"/>
      <c r="O168" s="6"/>
      <c r="P168" s="6"/>
      <c r="Q168" s="6"/>
      <c r="R168" s="12"/>
    </row>
    <row r="169" spans="2:18" ht="12.75">
      <c r="B169" s="6"/>
      <c r="D169" s="6"/>
      <c r="E169" s="6"/>
      <c r="F169" s="6"/>
      <c r="G169" s="6"/>
      <c r="H169" s="6"/>
      <c r="I169" s="6"/>
      <c r="J169" s="6"/>
      <c r="K169" s="147"/>
      <c r="L169" s="6"/>
      <c r="M169" s="6"/>
      <c r="N169" s="6"/>
      <c r="O169" s="6"/>
      <c r="P169" s="6"/>
      <c r="Q169" s="6"/>
      <c r="R169" s="12"/>
    </row>
    <row r="170" spans="2:18" ht="12.75">
      <c r="B170" s="6"/>
      <c r="D170" s="6"/>
      <c r="E170" s="6"/>
      <c r="F170" s="6"/>
      <c r="G170" s="6"/>
      <c r="H170" s="6"/>
      <c r="I170" s="6"/>
      <c r="J170" s="6"/>
      <c r="K170" s="147"/>
      <c r="L170" s="6"/>
      <c r="M170" s="6"/>
      <c r="N170" s="6"/>
      <c r="O170" s="6"/>
      <c r="P170" s="6"/>
      <c r="Q170" s="6"/>
      <c r="R170" s="12"/>
    </row>
    <row r="171" spans="2:18" ht="12.75">
      <c r="B171" s="6"/>
      <c r="D171" s="6"/>
      <c r="E171" s="6"/>
      <c r="F171" s="6"/>
      <c r="G171" s="6"/>
      <c r="H171" s="6"/>
      <c r="I171" s="6"/>
      <c r="J171" s="6"/>
      <c r="K171" s="147"/>
      <c r="L171" s="6"/>
      <c r="M171" s="6"/>
      <c r="N171" s="6"/>
      <c r="O171" s="6"/>
      <c r="P171" s="6"/>
      <c r="Q171" s="6"/>
      <c r="R171" s="12"/>
    </row>
    <row r="172" spans="2:18" ht="12.75">
      <c r="B172" s="6"/>
      <c r="D172" s="6"/>
      <c r="E172" s="6"/>
      <c r="F172" s="6"/>
      <c r="G172" s="6"/>
      <c r="H172" s="6"/>
      <c r="I172" s="6"/>
      <c r="J172" s="6"/>
      <c r="K172" s="147"/>
      <c r="L172" s="6"/>
      <c r="M172" s="6"/>
      <c r="N172" s="6"/>
      <c r="O172" s="6"/>
      <c r="P172" s="6"/>
      <c r="Q172" s="6"/>
      <c r="R172" s="12"/>
    </row>
    <row r="173" spans="2:18" ht="12.75">
      <c r="B173" s="6"/>
      <c r="D173" s="6"/>
      <c r="E173" s="6"/>
      <c r="F173" s="6"/>
      <c r="G173" s="6"/>
      <c r="H173" s="6"/>
      <c r="I173" s="6"/>
      <c r="J173" s="6"/>
      <c r="K173" s="147"/>
      <c r="L173" s="6"/>
      <c r="M173" s="6"/>
      <c r="N173" s="6"/>
      <c r="O173" s="6"/>
      <c r="P173" s="6"/>
      <c r="Q173" s="6"/>
      <c r="R173" s="12"/>
    </row>
    <row r="174" spans="2:18" ht="12.75">
      <c r="B174" s="6"/>
      <c r="D174" s="6"/>
      <c r="E174" s="6"/>
      <c r="F174" s="6"/>
      <c r="G174" s="6"/>
      <c r="H174" s="6"/>
      <c r="I174" s="6"/>
      <c r="J174" s="6"/>
      <c r="K174" s="147"/>
      <c r="L174" s="6"/>
      <c r="M174" s="6"/>
      <c r="N174" s="6"/>
      <c r="O174" s="6"/>
      <c r="P174" s="6"/>
      <c r="Q174" s="6"/>
      <c r="R174" s="12"/>
    </row>
    <row r="175" spans="2:18" ht="12.75">
      <c r="B175" s="6"/>
      <c r="D175" s="6"/>
      <c r="E175" s="6"/>
      <c r="F175" s="6"/>
      <c r="G175" s="6"/>
      <c r="H175" s="6"/>
      <c r="I175" s="6"/>
      <c r="J175" s="6"/>
      <c r="K175" s="147"/>
      <c r="L175" s="6"/>
      <c r="M175" s="6"/>
      <c r="N175" s="6"/>
      <c r="O175" s="6"/>
      <c r="P175" s="6"/>
      <c r="Q175" s="6"/>
      <c r="R175" s="12"/>
    </row>
    <row r="176" spans="2:18" ht="12.75">
      <c r="B176" s="6"/>
      <c r="D176" s="6"/>
      <c r="E176" s="6"/>
      <c r="F176" s="6"/>
      <c r="G176" s="6"/>
      <c r="H176" s="6"/>
      <c r="I176" s="6"/>
      <c r="J176" s="6"/>
      <c r="K176" s="147"/>
      <c r="L176" s="6"/>
      <c r="M176" s="6"/>
      <c r="N176" s="6"/>
      <c r="O176" s="6"/>
      <c r="P176" s="6"/>
      <c r="Q176" s="6"/>
      <c r="R176" s="12"/>
    </row>
    <row r="177" spans="2:18" ht="12.75">
      <c r="B177" s="6"/>
      <c r="D177" s="6"/>
      <c r="E177" s="6"/>
      <c r="F177" s="6"/>
      <c r="G177" s="6"/>
      <c r="H177" s="6"/>
      <c r="I177" s="6"/>
      <c r="J177" s="6"/>
      <c r="K177" s="147"/>
      <c r="L177" s="6"/>
      <c r="M177" s="6"/>
      <c r="N177" s="6"/>
      <c r="O177" s="6"/>
      <c r="P177" s="6"/>
      <c r="Q177" s="6"/>
      <c r="R177" s="12"/>
    </row>
    <row r="178" spans="2:18" ht="12.75">
      <c r="B178" s="6"/>
      <c r="D178" s="6"/>
      <c r="E178" s="6"/>
      <c r="F178" s="6"/>
      <c r="G178" s="6"/>
      <c r="H178" s="6"/>
      <c r="I178" s="6"/>
      <c r="J178" s="6"/>
      <c r="K178" s="147"/>
      <c r="L178" s="6"/>
      <c r="M178" s="6"/>
      <c r="N178" s="6"/>
      <c r="O178" s="6"/>
      <c r="P178" s="6"/>
      <c r="Q178" s="6"/>
      <c r="R178" s="12"/>
    </row>
    <row r="179" spans="2:18" ht="12.75">
      <c r="B179" s="6"/>
      <c r="D179" s="6"/>
      <c r="E179" s="6"/>
      <c r="F179" s="6"/>
      <c r="G179" s="6"/>
      <c r="H179" s="6"/>
      <c r="I179" s="6"/>
      <c r="J179" s="6"/>
      <c r="K179" s="147"/>
      <c r="L179" s="6"/>
      <c r="M179" s="6"/>
      <c r="N179" s="6"/>
      <c r="O179" s="6"/>
      <c r="P179" s="6"/>
      <c r="Q179" s="6"/>
      <c r="R179" s="12"/>
    </row>
    <row r="180" spans="2:18" ht="12.75">
      <c r="B180" s="6"/>
      <c r="D180" s="6"/>
      <c r="E180" s="6"/>
      <c r="F180" s="6"/>
      <c r="G180" s="6"/>
      <c r="H180" s="6"/>
      <c r="I180" s="6"/>
      <c r="J180" s="6"/>
      <c r="K180" s="147"/>
      <c r="L180" s="6"/>
      <c r="M180" s="6"/>
      <c r="N180" s="6"/>
      <c r="O180" s="6"/>
      <c r="P180" s="6"/>
      <c r="Q180" s="6"/>
      <c r="R180" s="12"/>
    </row>
    <row r="181" spans="2:18" ht="12.75">
      <c r="B181" s="6"/>
      <c r="D181" s="6"/>
      <c r="E181" s="6"/>
      <c r="F181" s="6"/>
      <c r="G181" s="6"/>
      <c r="H181" s="6"/>
      <c r="I181" s="6"/>
      <c r="J181" s="6"/>
      <c r="K181" s="147"/>
      <c r="L181" s="6"/>
      <c r="M181" s="6"/>
      <c r="N181" s="6"/>
      <c r="O181" s="6"/>
      <c r="P181" s="6"/>
      <c r="Q181" s="6"/>
      <c r="R181" s="12"/>
    </row>
    <row r="182" spans="2:18" ht="12.75">
      <c r="B182" s="6"/>
      <c r="D182" s="6"/>
      <c r="E182" s="6"/>
      <c r="F182" s="6"/>
      <c r="G182" s="6"/>
      <c r="H182" s="6"/>
      <c r="I182" s="6"/>
      <c r="J182" s="6"/>
      <c r="K182" s="147"/>
      <c r="L182" s="6"/>
      <c r="M182" s="6"/>
      <c r="N182" s="6"/>
      <c r="O182" s="6"/>
      <c r="P182" s="6"/>
      <c r="Q182" s="6"/>
      <c r="R182" s="12"/>
    </row>
    <row r="183" spans="2:17" ht="12.75">
      <c r="B183" s="6"/>
      <c r="D183" s="6"/>
      <c r="E183" s="6"/>
      <c r="F183" s="6"/>
      <c r="G183" s="6"/>
      <c r="H183" s="6"/>
      <c r="I183" s="6"/>
      <c r="J183" s="6"/>
      <c r="K183" s="147"/>
      <c r="L183" s="6"/>
      <c r="M183" s="6"/>
      <c r="N183" s="6"/>
      <c r="O183" s="6"/>
      <c r="P183" s="6"/>
      <c r="Q183" s="6"/>
    </row>
    <row r="184" spans="2:17" ht="12.75">
      <c r="B184" s="6"/>
      <c r="D184" s="6"/>
      <c r="E184" s="6"/>
      <c r="F184" s="6"/>
      <c r="G184" s="6"/>
      <c r="H184" s="6"/>
      <c r="I184" s="6"/>
      <c r="J184" s="6"/>
      <c r="K184" s="147"/>
      <c r="L184" s="6"/>
      <c r="M184" s="6"/>
      <c r="N184" s="6"/>
      <c r="O184" s="6"/>
      <c r="P184" s="6"/>
      <c r="Q184" s="6"/>
    </row>
    <row r="185" spans="2:17" ht="12.75">
      <c r="B185" s="6"/>
      <c r="D185" s="6"/>
      <c r="E185" s="6"/>
      <c r="F185" s="6"/>
      <c r="G185" s="6"/>
      <c r="H185" s="6"/>
      <c r="I185" s="6"/>
      <c r="J185" s="6"/>
      <c r="K185" s="147"/>
      <c r="L185" s="6"/>
      <c r="M185" s="6"/>
      <c r="N185" s="6"/>
      <c r="O185" s="6"/>
      <c r="P185" s="6"/>
      <c r="Q185" s="6"/>
    </row>
    <row r="186" ht="12.75">
      <c r="C186" s="6" t="s">
        <v>22</v>
      </c>
    </row>
  </sheetData>
  <sheetProtection selectLockedCells="1"/>
  <mergeCells count="28">
    <mergeCell ref="B3:C3"/>
    <mergeCell ref="F6:G6"/>
    <mergeCell ref="D3:J3"/>
    <mergeCell ref="D5:E5"/>
    <mergeCell ref="G11:I11"/>
    <mergeCell ref="G12:G14"/>
    <mergeCell ref="H12:H14"/>
    <mergeCell ref="C12:C14"/>
    <mergeCell ref="C11:E11"/>
    <mergeCell ref="C131:C146"/>
    <mergeCell ref="B31:D31"/>
    <mergeCell ref="B32:D32"/>
    <mergeCell ref="B33:D33"/>
    <mergeCell ref="B34:D34"/>
    <mergeCell ref="K28:K29"/>
    <mergeCell ref="B30:D30"/>
    <mergeCell ref="G28:I29"/>
    <mergeCell ref="J28:J29"/>
    <mergeCell ref="X32:X63"/>
    <mergeCell ref="B6:C6"/>
    <mergeCell ref="X5:X31"/>
    <mergeCell ref="K11:M11"/>
    <mergeCell ref="K12:K14"/>
    <mergeCell ref="L12:L14"/>
    <mergeCell ref="M12:M14"/>
    <mergeCell ref="I12:I14"/>
    <mergeCell ref="E12:E14"/>
    <mergeCell ref="D12:D14"/>
  </mergeCells>
  <conditionalFormatting sqref="C16:C25 G16:G25 K16:K25">
    <cfRule type="cellIs" priority="4" dxfId="1" operator="notEqual" stopIfTrue="1">
      <formula>"catégorie"</formula>
    </cfRule>
  </conditionalFormatting>
  <conditionalFormatting sqref="K28:K29">
    <cfRule type="cellIs" priority="3" dxfId="0" operator="greaterThan" stopIfTrue="1">
      <formula>0.3</formula>
    </cfRule>
  </conditionalFormatting>
  <conditionalFormatting sqref="L28">
    <cfRule type="iconSet" priority="2" dxfId="0">
      <iconSet iconSet="3Symbols">
        <cfvo type="percent" val="0"/>
        <cfvo type="percent" val="33"/>
        <cfvo type="percent" val="67"/>
      </iconSet>
    </cfRule>
  </conditionalFormatting>
  <dataValidations count="2">
    <dataValidation type="list" showInputMessage="1" showErrorMessage="1" sqref="C16:C25">
      <formula1>$Y$5:$Y$31</formula1>
    </dataValidation>
    <dataValidation type="list" showInputMessage="1" showErrorMessage="1" sqref="K16:K25 G16:G25">
      <formula1>$Y$32:$Y$63</formula1>
    </dataValidation>
  </dataValidations>
  <printOptions horizontalCentered="1" verticalCentered="1"/>
  <pageMargins left="0.34" right="0.27" top="0.5118110236220472" bottom="0.5118110236220472" header="0.5118110236220472" footer="0.5118110236220472"/>
  <pageSetup fitToHeight="1" fitToWidth="1" horizontalDpi="600" verticalDpi="600" orientation="portrait" paperSize="9" scale="57" r:id="rId5"/>
  <drawing r:id="rId3"/>
  <legacyDrawing r:id="rId2"/>
  <picture r:id="rId4"/>
</worksheet>
</file>

<file path=xl/worksheets/sheet5.xml><?xml version="1.0" encoding="utf-8"?>
<worksheet xmlns="http://schemas.openxmlformats.org/spreadsheetml/2006/main" xmlns:r="http://schemas.openxmlformats.org/officeDocument/2006/relationships">
  <sheetPr codeName="Feuil5"/>
  <dimension ref="A1:U36"/>
  <sheetViews>
    <sheetView zoomScalePageLayoutView="0" workbookViewId="0" topLeftCell="A1">
      <selection activeCell="D9" sqref="D9"/>
    </sheetView>
  </sheetViews>
  <sheetFormatPr defaultColWidth="11.421875" defaultRowHeight="12.75"/>
  <cols>
    <col min="1" max="1" width="1.57421875" style="1" customWidth="1"/>
    <col min="2" max="2" width="11.421875" style="1" customWidth="1"/>
    <col min="3" max="3" width="15.00390625" style="1" customWidth="1"/>
    <col min="4" max="4" width="11.421875" style="1" customWidth="1"/>
    <col min="5" max="5" width="14.7109375" style="1" customWidth="1"/>
    <col min="6" max="9" width="11.421875" style="1" customWidth="1"/>
    <col min="10" max="10" width="13.57421875" style="1" customWidth="1"/>
    <col min="11" max="11" width="11.421875" style="1" customWidth="1"/>
    <col min="12" max="12" width="13.00390625" style="1" customWidth="1"/>
    <col min="13" max="13" width="15.28125" style="1" bestFit="1" customWidth="1"/>
    <col min="14" max="14" width="17.7109375" style="1" bestFit="1" customWidth="1"/>
    <col min="15" max="16384" width="11.421875" style="1" customWidth="1"/>
  </cols>
  <sheetData>
    <row r="1" ht="13.5" thickBot="1">
      <c r="N1" s="204" t="s">
        <v>114</v>
      </c>
    </row>
    <row r="2" spans="2:14" ht="48.75" customHeight="1" thickBot="1">
      <c r="B2" s="350" t="s">
        <v>98</v>
      </c>
      <c r="C2" s="350"/>
      <c r="D2" s="352">
        <f>'OUTIL DE CALCUL'!D3:J3</f>
        <v>0</v>
      </c>
      <c r="E2" s="353"/>
      <c r="F2" s="353"/>
      <c r="G2" s="353"/>
      <c r="H2" s="353"/>
      <c r="I2" s="353"/>
      <c r="J2" s="354"/>
      <c r="N2" s="206">
        <f ca="1">NOW()</f>
        <v>42782.746859722225</v>
      </c>
    </row>
    <row r="3" spans="2:12" ht="48.75" customHeight="1">
      <c r="B3" s="56"/>
      <c r="C3" s="56"/>
      <c r="D3" s="189"/>
      <c r="E3" s="189"/>
      <c r="F3" s="189"/>
      <c r="G3" s="189"/>
      <c r="H3" s="189"/>
      <c r="I3" s="189"/>
      <c r="J3" s="189"/>
      <c r="L3" s="205"/>
    </row>
    <row r="4" spans="2:14" ht="21">
      <c r="B4" s="367" t="s">
        <v>92</v>
      </c>
      <c r="C4" s="367"/>
      <c r="D4" s="367"/>
      <c r="E4" s="367"/>
      <c r="F4" s="367"/>
      <c r="G4" s="367"/>
      <c r="H4" s="367"/>
      <c r="I4" s="367"/>
      <c r="J4" s="367"/>
      <c r="K4" s="367"/>
      <c r="L4" s="367"/>
      <c r="M4" s="367"/>
      <c r="N4" s="367"/>
    </row>
    <row r="5" spans="2:14" ht="13.5" thickBot="1">
      <c r="B5" s="6"/>
      <c r="C5" s="7"/>
      <c r="D5" s="7"/>
      <c r="E5" s="7"/>
      <c r="F5" s="7"/>
      <c r="G5" s="7"/>
      <c r="H5" s="7"/>
      <c r="I5" s="7"/>
      <c r="J5" s="7"/>
      <c r="K5" s="7"/>
      <c r="L5" s="7"/>
      <c r="M5" s="7"/>
      <c r="N5" s="8"/>
    </row>
    <row r="6" spans="2:14" ht="72.75" customHeight="1">
      <c r="B6" s="364" t="s">
        <v>93</v>
      </c>
      <c r="C6" s="361" t="s">
        <v>100</v>
      </c>
      <c r="D6" s="368" t="s">
        <v>111</v>
      </c>
      <c r="E6" s="369"/>
      <c r="F6" s="372" t="s">
        <v>30</v>
      </c>
      <c r="G6" s="361"/>
      <c r="H6" s="372" t="s">
        <v>31</v>
      </c>
      <c r="I6" s="377"/>
      <c r="J6" s="364" t="s">
        <v>32</v>
      </c>
      <c r="K6" s="364" t="s">
        <v>33</v>
      </c>
      <c r="L6" s="364" t="s">
        <v>34</v>
      </c>
      <c r="M6" s="364" t="s">
        <v>35</v>
      </c>
      <c r="N6" s="361" t="s">
        <v>36</v>
      </c>
    </row>
    <row r="7" spans="2:16" s="9" customFormat="1" ht="12.75" customHeight="1" thickBot="1">
      <c r="B7" s="365"/>
      <c r="C7" s="362"/>
      <c r="D7" s="370"/>
      <c r="E7" s="371"/>
      <c r="F7" s="373"/>
      <c r="G7" s="363"/>
      <c r="H7" s="373"/>
      <c r="I7" s="378"/>
      <c r="J7" s="365"/>
      <c r="K7" s="365"/>
      <c r="L7" s="365"/>
      <c r="M7" s="365"/>
      <c r="N7" s="362"/>
      <c r="O7" s="6"/>
      <c r="P7" s="6"/>
    </row>
    <row r="8" spans="2:21" s="9" customFormat="1" ht="12.75" customHeight="1" thickBot="1">
      <c r="B8" s="365"/>
      <c r="C8" s="363"/>
      <c r="D8" s="190" t="s">
        <v>84</v>
      </c>
      <c r="E8" s="191" t="s">
        <v>18</v>
      </c>
      <c r="F8" s="192" t="s">
        <v>84</v>
      </c>
      <c r="G8" s="191" t="s">
        <v>18</v>
      </c>
      <c r="H8" s="192" t="s">
        <v>84</v>
      </c>
      <c r="I8" s="193" t="s">
        <v>18</v>
      </c>
      <c r="J8" s="366"/>
      <c r="K8" s="366"/>
      <c r="L8" s="366"/>
      <c r="M8" s="366"/>
      <c r="N8" s="363"/>
      <c r="O8" s="6"/>
      <c r="P8" s="6"/>
      <c r="U8" s="1"/>
    </row>
    <row r="9" spans="2:21" s="9" customFormat="1" ht="39" customHeight="1" thickBot="1">
      <c r="B9" s="366"/>
      <c r="C9" s="194">
        <f>'OUTIL DE CALCUL'!E30</f>
        <v>0</v>
      </c>
      <c r="D9" s="195">
        <f>SUM('OUTIL DE CALCUL'!D16:D25)</f>
        <v>0</v>
      </c>
      <c r="E9" s="196">
        <f>'OUTIL DE CALCUL'!E26</f>
        <v>0</v>
      </c>
      <c r="F9" s="195">
        <f>SUM('OUTIL DE CALCUL'!H16:H25)</f>
        <v>0</v>
      </c>
      <c r="G9" s="196">
        <f>'OUTIL DE CALCUL'!I26</f>
        <v>0</v>
      </c>
      <c r="H9" s="195">
        <f>SUM('OUTIL DE CALCUL'!L16:L25)</f>
        <v>0</v>
      </c>
      <c r="I9" s="196">
        <f>'OUTIL DE CALCUL'!M26</f>
        <v>0</v>
      </c>
      <c r="J9" s="194">
        <f>'OUTIL DE CALCUL'!E31</f>
        <v>0</v>
      </c>
      <c r="K9" s="194">
        <f>'OUTIL DE CALCUL'!E32</f>
        <v>0</v>
      </c>
      <c r="L9" s="194">
        <f>'OUTIL DE CALCUL'!E33</f>
        <v>0</v>
      </c>
      <c r="M9" s="194">
        <f>'OUTIL DE CALCUL'!E34</f>
        <v>0</v>
      </c>
      <c r="N9" s="197">
        <f>C9+E9+G9+I9+J9+K9+L9+M9</f>
        <v>0</v>
      </c>
      <c r="O9" s="6"/>
      <c r="P9" s="6"/>
      <c r="U9" s="1"/>
    </row>
    <row r="10" spans="2:21" s="9" customFormat="1" ht="12.75" customHeight="1" thickBot="1">
      <c r="B10" s="198"/>
      <c r="C10" s="198"/>
      <c r="D10" s="199"/>
      <c r="E10" s="200"/>
      <c r="F10" s="201"/>
      <c r="G10" s="200"/>
      <c r="H10" s="199"/>
      <c r="I10" s="200"/>
      <c r="J10" s="198"/>
      <c r="K10" s="198"/>
      <c r="L10" s="198"/>
      <c r="M10" s="198"/>
      <c r="N10" s="198"/>
      <c r="O10" s="6"/>
      <c r="P10" s="6"/>
      <c r="U10" s="1"/>
    </row>
    <row r="11" spans="2:21" s="9" customFormat="1" ht="27.75" customHeight="1" thickBot="1">
      <c r="B11" s="202" t="s">
        <v>7</v>
      </c>
      <c r="C11" s="196">
        <f>SUM(C9:C9)</f>
        <v>0</v>
      </c>
      <c r="D11" s="195">
        <f>SUM(D9:D9)</f>
        <v>0</v>
      </c>
      <c r="E11" s="196">
        <f>SUM(E9:E9)</f>
        <v>0</v>
      </c>
      <c r="F11" s="195">
        <f>SUM(F9:F9)</f>
        <v>0</v>
      </c>
      <c r="G11" s="196">
        <f>SUM(G9:G9)</f>
        <v>0</v>
      </c>
      <c r="H11" s="195">
        <f aca="true" t="shared" si="0" ref="H11:N11">SUM(H9:H9)</f>
        <v>0</v>
      </c>
      <c r="I11" s="196">
        <f t="shared" si="0"/>
        <v>0</v>
      </c>
      <c r="J11" s="196">
        <f t="shared" si="0"/>
        <v>0</v>
      </c>
      <c r="K11" s="196">
        <f t="shared" si="0"/>
        <v>0</v>
      </c>
      <c r="L11" s="196">
        <f t="shared" si="0"/>
        <v>0</v>
      </c>
      <c r="M11" s="196">
        <f t="shared" si="0"/>
        <v>0</v>
      </c>
      <c r="N11" s="196">
        <f t="shared" si="0"/>
        <v>0</v>
      </c>
      <c r="O11" s="6"/>
      <c r="P11" s="6"/>
      <c r="U11" s="1"/>
    </row>
    <row r="12" spans="2:16" ht="12.75" customHeight="1">
      <c r="B12" s="10"/>
      <c r="C12" s="10"/>
      <c r="D12" s="10"/>
      <c r="E12" s="11"/>
      <c r="F12" s="10"/>
      <c r="G12" s="10"/>
      <c r="H12" s="10"/>
      <c r="I12" s="10"/>
      <c r="M12" s="12"/>
      <c r="N12" s="6"/>
      <c r="O12" s="6"/>
      <c r="P12" s="6"/>
    </row>
    <row r="13" spans="2:15" ht="12.75" customHeight="1">
      <c r="B13" s="10"/>
      <c r="C13" s="10"/>
      <c r="D13" s="10"/>
      <c r="E13" s="11"/>
      <c r="F13" s="10"/>
      <c r="G13" s="10"/>
      <c r="H13" s="10"/>
      <c r="I13" s="10"/>
      <c r="J13" s="13"/>
      <c r="K13" s="13"/>
      <c r="L13" s="12"/>
      <c r="M13" s="12"/>
      <c r="N13" s="6"/>
      <c r="O13" s="6"/>
    </row>
    <row r="14" spans="2:15" s="16" customFormat="1" ht="27" customHeight="1">
      <c r="B14" s="14"/>
      <c r="C14" s="15"/>
      <c r="D14" s="15"/>
      <c r="E14" s="15"/>
      <c r="H14" s="374" t="s">
        <v>38</v>
      </c>
      <c r="I14" s="374"/>
      <c r="J14" s="374"/>
      <c r="K14" s="374"/>
      <c r="L14" s="17"/>
      <c r="M14" s="375">
        <v>80</v>
      </c>
      <c r="N14" s="18"/>
      <c r="O14" s="14"/>
    </row>
    <row r="15" spans="2:15" s="16" customFormat="1" ht="12.75" customHeight="1">
      <c r="B15" s="53" t="s">
        <v>97</v>
      </c>
      <c r="D15" s="19"/>
      <c r="E15" s="19"/>
      <c r="F15" s="20">
        <f>0.04*(C11+G11+J11+K11+L11+M11)</f>
        <v>0</v>
      </c>
      <c r="H15" s="21" t="s">
        <v>37</v>
      </c>
      <c r="I15" s="19"/>
      <c r="J15" s="19"/>
      <c r="K15" s="19"/>
      <c r="L15" s="22"/>
      <c r="M15" s="376"/>
      <c r="N15" s="8"/>
      <c r="O15" s="14"/>
    </row>
    <row r="16" spans="2:14" s="16" customFormat="1" ht="12.75" customHeight="1">
      <c r="B16" s="14"/>
      <c r="D16" s="19"/>
      <c r="E16" s="19"/>
      <c r="H16" s="23"/>
      <c r="I16" s="23"/>
      <c r="J16" s="24"/>
      <c r="K16" s="24"/>
      <c r="L16" s="25"/>
      <c r="M16" s="26"/>
      <c r="N16" s="27"/>
    </row>
    <row r="17" spans="2:17" s="28" customFormat="1" ht="12.75" customHeight="1">
      <c r="B17" s="19" t="s">
        <v>96</v>
      </c>
      <c r="D17" s="23"/>
      <c r="E17" s="23"/>
      <c r="F17" s="20">
        <f>F15</f>
        <v>0</v>
      </c>
      <c r="H17" s="29" t="s">
        <v>39</v>
      </c>
      <c r="I17" s="23"/>
      <c r="J17" s="24"/>
      <c r="K17" s="24"/>
      <c r="L17" s="25"/>
      <c r="M17" s="55">
        <f>0.8*(E11+G11+I11)</f>
        <v>0</v>
      </c>
      <c r="N17" s="30"/>
      <c r="O17" s="16"/>
      <c r="P17" s="16"/>
      <c r="Q17" s="16"/>
    </row>
    <row r="18" spans="2:17" s="28" customFormat="1" ht="12.75" customHeight="1">
      <c r="B18" s="14"/>
      <c r="C18" s="31"/>
      <c r="D18" s="31"/>
      <c r="E18" s="31"/>
      <c r="F18" s="32"/>
      <c r="I18" s="29"/>
      <c r="J18" s="29"/>
      <c r="K18" s="29"/>
      <c r="L18" s="29"/>
      <c r="M18" s="29"/>
      <c r="N18" s="33"/>
      <c r="O18" s="16"/>
      <c r="P18" s="16"/>
      <c r="Q18" s="16"/>
    </row>
    <row r="19" spans="2:17" s="28" customFormat="1" ht="12.75" customHeight="1">
      <c r="B19" s="19" t="s">
        <v>95</v>
      </c>
      <c r="D19" s="19"/>
      <c r="E19" s="19"/>
      <c r="F19" s="54">
        <f>F15+F17</f>
        <v>0</v>
      </c>
      <c r="H19" s="29" t="s">
        <v>40</v>
      </c>
      <c r="I19" s="23"/>
      <c r="J19" s="23"/>
      <c r="K19" s="24"/>
      <c r="L19" s="24"/>
      <c r="M19" s="55">
        <f>N11+M17+F15</f>
        <v>0</v>
      </c>
      <c r="N19" s="34"/>
      <c r="O19" s="16"/>
      <c r="P19" s="16"/>
      <c r="Q19" s="16"/>
    </row>
    <row r="20" spans="2:17" s="28" customFormat="1" ht="12.75" customHeight="1">
      <c r="B20" s="14"/>
      <c r="C20" s="19"/>
      <c r="D20" s="19"/>
      <c r="E20" s="19"/>
      <c r="F20" s="19"/>
      <c r="G20" s="31"/>
      <c r="H20" s="23"/>
      <c r="I20" s="23"/>
      <c r="J20" s="23"/>
      <c r="K20" s="24"/>
      <c r="L20" s="24"/>
      <c r="M20" s="26"/>
      <c r="N20" s="34"/>
      <c r="O20" s="16"/>
      <c r="P20" s="16"/>
      <c r="Q20" s="16"/>
    </row>
    <row r="21" spans="2:17" s="28" customFormat="1" ht="12.75" customHeight="1">
      <c r="B21" s="16"/>
      <c r="C21" s="19"/>
      <c r="D21" s="19"/>
      <c r="E21" s="19"/>
      <c r="F21" s="19"/>
      <c r="G21" s="31"/>
      <c r="H21" s="35" t="s">
        <v>41</v>
      </c>
      <c r="I21" s="29"/>
      <c r="J21" s="29"/>
      <c r="K21" s="29"/>
      <c r="L21" s="36"/>
      <c r="M21" s="55">
        <f>C11+G11+J11+K11+L11+M11+F19</f>
        <v>0</v>
      </c>
      <c r="N21" s="16"/>
      <c r="O21" s="16"/>
      <c r="P21" s="16"/>
      <c r="Q21" s="16"/>
    </row>
    <row r="22" spans="2:17" s="28" customFormat="1" ht="12.75" customHeight="1">
      <c r="B22" s="16"/>
      <c r="C22" s="19"/>
      <c r="D22" s="19"/>
      <c r="E22" s="19"/>
      <c r="F22" s="19"/>
      <c r="G22" s="31"/>
      <c r="H22" s="23"/>
      <c r="I22" s="23"/>
      <c r="J22" s="23"/>
      <c r="K22" s="24"/>
      <c r="L22" s="24"/>
      <c r="M22" s="26"/>
      <c r="N22" s="16"/>
      <c r="O22" s="16"/>
      <c r="P22" s="16"/>
      <c r="Q22" s="16"/>
    </row>
    <row r="23" spans="2:17" s="28" customFormat="1" ht="12.75" customHeight="1">
      <c r="B23" s="16"/>
      <c r="C23" s="19"/>
      <c r="D23" s="19"/>
      <c r="H23" s="28" t="s">
        <v>42</v>
      </c>
      <c r="I23" s="23"/>
      <c r="J23" s="23"/>
      <c r="K23" s="24"/>
      <c r="L23" s="24"/>
      <c r="M23" s="37">
        <v>100</v>
      </c>
      <c r="N23" s="38"/>
      <c r="O23" s="16"/>
      <c r="P23" s="16"/>
      <c r="Q23" s="16"/>
    </row>
    <row r="24" spans="2:14" s="28" customFormat="1" ht="12.75" customHeight="1">
      <c r="B24" s="16"/>
      <c r="C24" s="19"/>
      <c r="D24" s="19"/>
      <c r="I24" s="35"/>
      <c r="J24" s="35"/>
      <c r="K24" s="35"/>
      <c r="L24" s="39"/>
      <c r="M24" s="29"/>
      <c r="N24" s="16"/>
    </row>
    <row r="25" spans="2:14" s="28" customFormat="1" ht="24.75" customHeight="1">
      <c r="B25" s="16"/>
      <c r="C25" s="19"/>
      <c r="D25" s="19"/>
      <c r="H25" s="4" t="s">
        <v>43</v>
      </c>
      <c r="I25" s="2"/>
      <c r="J25" s="2"/>
      <c r="K25" s="3"/>
      <c r="L25" s="3"/>
      <c r="M25" s="5">
        <f>M21</f>
        <v>0</v>
      </c>
      <c r="N25" s="16"/>
    </row>
    <row r="26" spans="2:14" s="9" customFormat="1" ht="12.75" customHeight="1">
      <c r="B26" s="1"/>
      <c r="C26" s="40"/>
      <c r="D26" s="40"/>
      <c r="H26" s="41"/>
      <c r="I26" s="41"/>
      <c r="J26" s="41"/>
      <c r="K26" s="42"/>
      <c r="L26" s="42"/>
      <c r="M26" s="26"/>
      <c r="N26" s="1"/>
    </row>
    <row r="27" spans="2:14" s="9" customFormat="1" ht="12.75" customHeight="1">
      <c r="B27" s="1"/>
      <c r="C27" s="40"/>
      <c r="D27" s="40"/>
      <c r="I27" s="43"/>
      <c r="J27" s="44"/>
      <c r="K27" s="44"/>
      <c r="L27" s="44"/>
      <c r="M27" s="45"/>
      <c r="N27" s="1"/>
    </row>
    <row r="28" spans="2:14" s="9" customFormat="1" ht="12.75" customHeight="1">
      <c r="B28" s="1"/>
      <c r="C28" s="40"/>
      <c r="D28" s="40"/>
      <c r="H28" s="41"/>
      <c r="I28" s="41"/>
      <c r="J28" s="42"/>
      <c r="K28" s="42"/>
      <c r="L28" s="42"/>
      <c r="M28" s="46"/>
      <c r="N28" s="1"/>
    </row>
    <row r="29" spans="2:14" s="9" customFormat="1" ht="12.75" customHeight="1">
      <c r="B29" s="1"/>
      <c r="C29" s="40"/>
      <c r="D29" s="40"/>
      <c r="H29" s="41"/>
      <c r="I29" s="41"/>
      <c r="J29" s="42"/>
      <c r="K29" s="42"/>
      <c r="L29" s="42"/>
      <c r="M29" s="46"/>
      <c r="N29" s="1"/>
    </row>
    <row r="30" spans="2:14" s="9" customFormat="1" ht="12.75" customHeight="1">
      <c r="B30" s="1"/>
      <c r="C30" s="40"/>
      <c r="D30" s="40"/>
      <c r="I30" s="43"/>
      <c r="J30" s="44"/>
      <c r="K30" s="44"/>
      <c r="L30" s="44"/>
      <c r="M30" s="45"/>
      <c r="N30" s="1"/>
    </row>
    <row r="31" spans="2:14" s="9" customFormat="1" ht="12.75" customHeight="1">
      <c r="B31" s="1"/>
      <c r="M31" s="1"/>
      <c r="N31" s="1"/>
    </row>
    <row r="32" spans="2:14" s="9" customFormat="1" ht="12.75" customHeight="1">
      <c r="B32" s="1"/>
      <c r="C32" s="10"/>
      <c r="D32" s="10"/>
      <c r="E32" s="10"/>
      <c r="F32" s="10"/>
      <c r="G32" s="11"/>
      <c r="H32" s="10"/>
      <c r="I32" s="10"/>
      <c r="J32" s="10"/>
      <c r="K32" s="10"/>
      <c r="L32" s="13"/>
      <c r="M32" s="13"/>
      <c r="N32" s="6"/>
    </row>
    <row r="33" s="9" customFormat="1" ht="12.75" customHeight="1">
      <c r="M33" s="1"/>
    </row>
    <row r="34" spans="14:17" ht="12.75" customHeight="1">
      <c r="N34" s="9"/>
      <c r="O34" s="9"/>
      <c r="P34" s="9"/>
      <c r="Q34" s="9"/>
    </row>
    <row r="35" spans="1:17" ht="12.75" customHeight="1">
      <c r="A35" s="6"/>
      <c r="B35" s="10"/>
      <c r="G35" s="13"/>
      <c r="H35" s="12"/>
      <c r="I35" s="6"/>
      <c r="J35" s="6"/>
      <c r="K35" s="6"/>
      <c r="N35" s="9"/>
      <c r="O35" s="9"/>
      <c r="P35" s="9"/>
      <c r="Q35" s="9"/>
    </row>
    <row r="36" spans="1:20" ht="12.75" customHeight="1">
      <c r="A36" s="6"/>
      <c r="B36" s="6"/>
      <c r="G36" s="6"/>
      <c r="H36" s="12"/>
      <c r="I36" s="12"/>
      <c r="J36" s="6"/>
      <c r="K36" s="6"/>
      <c r="L36" s="6"/>
      <c r="M36" s="6"/>
      <c r="N36" s="6"/>
      <c r="Q36" s="9"/>
      <c r="R36" s="9"/>
      <c r="S36" s="9"/>
      <c r="T36" s="9"/>
    </row>
  </sheetData>
  <sheetProtection password="CC43" sheet="1"/>
  <protectedRanges>
    <protectedRange sqref="D9:I9" name="Plage1_1"/>
  </protectedRanges>
  <mergeCells count="15">
    <mergeCell ref="H14:K14"/>
    <mergeCell ref="M14:M15"/>
    <mergeCell ref="H6:I7"/>
    <mergeCell ref="K6:K8"/>
    <mergeCell ref="L6:L8"/>
    <mergeCell ref="M6:M8"/>
    <mergeCell ref="B2:C2"/>
    <mergeCell ref="D2:J2"/>
    <mergeCell ref="N6:N8"/>
    <mergeCell ref="J6:J8"/>
    <mergeCell ref="B4:N4"/>
    <mergeCell ref="D6:E7"/>
    <mergeCell ref="F6:G7"/>
    <mergeCell ref="C6:C8"/>
    <mergeCell ref="B6:B9"/>
  </mergeCells>
  <printOptions/>
  <pageMargins left="0.7" right="0.7" top="0.75" bottom="0.75" header="0.3" footer="0.3"/>
  <pageSetup horizontalDpi="600" verticalDpi="600" orientation="portrait" paperSize="9" scale="45" r:id="rId2"/>
  <drawing r:id="rId1"/>
</worksheet>
</file>

<file path=xl/worksheets/sheet6.xml><?xml version="1.0" encoding="utf-8"?>
<worksheet xmlns="http://schemas.openxmlformats.org/spreadsheetml/2006/main" xmlns:r="http://schemas.openxmlformats.org/officeDocument/2006/relationships">
  <dimension ref="B4:E12"/>
  <sheetViews>
    <sheetView zoomScalePageLayoutView="0" workbookViewId="0" topLeftCell="A1">
      <selection activeCell="B17" sqref="B17"/>
    </sheetView>
  </sheetViews>
  <sheetFormatPr defaultColWidth="11.421875" defaultRowHeight="12.75"/>
  <cols>
    <col min="1" max="1" width="11.421875" style="238" customWidth="1"/>
    <col min="2" max="2" width="15.8515625" style="247" customWidth="1"/>
    <col min="3" max="3" width="78.00390625" style="238" customWidth="1"/>
    <col min="4" max="16384" width="11.421875" style="238" customWidth="1"/>
  </cols>
  <sheetData>
    <row r="3" ht="18" thickBot="1"/>
    <row r="4" spans="2:5" ht="17.25">
      <c r="B4" s="249"/>
      <c r="C4" s="239"/>
      <c r="D4" s="239"/>
      <c r="E4" s="240"/>
    </row>
    <row r="5" spans="2:5" ht="17.25">
      <c r="B5" s="250"/>
      <c r="C5" s="246" t="s">
        <v>120</v>
      </c>
      <c r="D5" s="242"/>
      <c r="E5" s="243"/>
    </row>
    <row r="6" spans="2:5" ht="17.25">
      <c r="B6" s="250"/>
      <c r="C6" s="241"/>
      <c r="D6" s="242"/>
      <c r="E6" s="243"/>
    </row>
    <row r="7" spans="2:5" ht="50.25" customHeight="1">
      <c r="B7" s="250"/>
      <c r="C7" s="248" t="s">
        <v>116</v>
      </c>
      <c r="D7" s="242"/>
      <c r="E7" s="243"/>
    </row>
    <row r="8" spans="2:5" ht="50.25" customHeight="1">
      <c r="B8" s="250"/>
      <c r="C8" s="248" t="s">
        <v>117</v>
      </c>
      <c r="D8" s="242"/>
      <c r="E8" s="243"/>
    </row>
    <row r="9" spans="2:5" ht="50.25" customHeight="1">
      <c r="B9" s="250"/>
      <c r="C9" s="248" t="s">
        <v>122</v>
      </c>
      <c r="D9" s="242"/>
      <c r="E9" s="243"/>
    </row>
    <row r="10" spans="2:5" ht="50.25" customHeight="1">
      <c r="B10" s="250"/>
      <c r="C10" s="248" t="s">
        <v>118</v>
      </c>
      <c r="D10" s="242"/>
      <c r="E10" s="243"/>
    </row>
    <row r="11" spans="2:5" ht="50.25" customHeight="1">
      <c r="B11" s="250"/>
      <c r="C11" s="248" t="s">
        <v>119</v>
      </c>
      <c r="D11" s="242"/>
      <c r="E11" s="243"/>
    </row>
    <row r="12" spans="2:5" ht="18" thickBot="1">
      <c r="B12" s="251"/>
      <c r="C12" s="244"/>
      <c r="D12" s="244"/>
      <c r="E12" s="245"/>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A11"/>
  <sheetViews>
    <sheetView zoomScalePageLayoutView="0" workbookViewId="0" topLeftCell="A1">
      <selection activeCell="A1" sqref="A1"/>
    </sheetView>
  </sheetViews>
  <sheetFormatPr defaultColWidth="11.421875" defaultRowHeight="12.75"/>
  <cols>
    <col min="1" max="1" width="96.140625" style="0" customWidth="1"/>
  </cols>
  <sheetData>
    <row r="2" ht="12.75">
      <c r="A2" s="296" t="s">
        <v>138</v>
      </c>
    </row>
    <row r="4" ht="26.25">
      <c r="A4" s="297" t="s">
        <v>139</v>
      </c>
    </row>
    <row r="5" ht="12.75">
      <c r="A5" s="297"/>
    </row>
    <row r="6" ht="12.75">
      <c r="A6" s="298" t="s">
        <v>140</v>
      </c>
    </row>
    <row r="7" ht="198">
      <c r="A7" s="299" t="s">
        <v>143</v>
      </c>
    </row>
    <row r="9" ht="12.75">
      <c r="A9" s="298" t="s">
        <v>141</v>
      </c>
    </row>
    <row r="10" ht="210.75">
      <c r="A10" s="299" t="s">
        <v>144</v>
      </c>
    </row>
    <row r="11" ht="26.25">
      <c r="A11" s="297" t="s">
        <v>142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CNRS-DR11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guillaume.rochet</dc:creator>
  <cp:keywords/>
  <dc:description/>
  <cp:lastModifiedBy>DUPLAT Denis</cp:lastModifiedBy>
  <cp:lastPrinted>2016-10-04T10:53:00Z</cp:lastPrinted>
  <dcterms:created xsi:type="dcterms:W3CDTF">2008-11-15T11:30:12Z</dcterms:created>
  <dcterms:modified xsi:type="dcterms:W3CDTF">2017-02-16T16:55:38Z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